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2120" windowHeight="7950"/>
  </bookViews>
  <sheets>
    <sheet name="2025-2027" sheetId="2" r:id="rId1"/>
    <sheet name="Лист1 (3)" sheetId="3" r:id="rId2"/>
  </sheets>
  <definedNames>
    <definedName name="_xlnm.Print_Area" localSheetId="1">'Лист1 (3)'!$A$1:$D$32</definedName>
  </definedNames>
  <calcPr calcId="145621"/>
</workbook>
</file>

<file path=xl/calcChain.xml><?xml version="1.0" encoding="utf-8"?>
<calcChain xmlns="http://schemas.openxmlformats.org/spreadsheetml/2006/main">
  <c r="C56" i="2" l="1"/>
  <c r="C41" i="2" l="1"/>
  <c r="D39" i="2" l="1"/>
  <c r="C39" i="2" l="1"/>
  <c r="D44" i="2" l="1"/>
  <c r="E44" i="2"/>
  <c r="C44" i="2"/>
  <c r="D34" i="2"/>
  <c r="E34" i="2"/>
  <c r="C34" i="2"/>
  <c r="D12" i="2" l="1"/>
  <c r="E12" i="2"/>
  <c r="C12" i="2"/>
  <c r="D55" i="2" l="1"/>
  <c r="D54" i="2" s="1"/>
  <c r="C55" i="2"/>
  <c r="C54" i="2" s="1"/>
  <c r="E55" i="2"/>
  <c r="E54" i="2" s="1"/>
  <c r="D10" i="2" l="1"/>
  <c r="E16" i="2"/>
  <c r="D16" i="2"/>
  <c r="C16" i="2"/>
  <c r="D18" i="2"/>
  <c r="E18" i="2"/>
  <c r="E10" i="2"/>
  <c r="C10" i="2"/>
  <c r="C19" i="3"/>
  <c r="B19" i="3"/>
  <c r="D24" i="3"/>
  <c r="C24" i="3"/>
  <c r="B24" i="3"/>
  <c r="D22" i="3"/>
  <c r="C22" i="3"/>
  <c r="B22" i="3"/>
  <c r="D14" i="3"/>
  <c r="C14" i="3"/>
  <c r="B14" i="3"/>
  <c r="D11" i="3"/>
  <c r="C11" i="3"/>
  <c r="D10" i="3"/>
  <c r="C10" i="3"/>
  <c r="B10" i="3"/>
  <c r="D8" i="3"/>
  <c r="C8" i="3"/>
  <c r="B8" i="3"/>
  <c r="D5" i="3"/>
  <c r="C5" i="3"/>
  <c r="B5" i="3"/>
  <c r="C4" i="3"/>
  <c r="B4" i="3" l="1"/>
  <c r="D4" i="3"/>
  <c r="D29" i="3" s="1"/>
  <c r="C29" i="3"/>
  <c r="B29" i="3"/>
  <c r="D52" i="2" l="1"/>
  <c r="C52" i="2"/>
  <c r="E52" i="2"/>
  <c r="E30" i="2"/>
  <c r="D30" i="2"/>
  <c r="C30" i="2"/>
  <c r="C18" i="2"/>
  <c r="E15" i="2"/>
  <c r="E9" i="2" s="1"/>
  <c r="D15" i="2"/>
  <c r="D9" i="2" s="1"/>
  <c r="C15" i="2"/>
  <c r="C9" i="2" s="1"/>
  <c r="C29" i="2" l="1"/>
  <c r="C28" i="2" s="1"/>
  <c r="E29" i="2"/>
  <c r="E28" i="2" s="1"/>
  <c r="D29" i="2"/>
  <c r="D28" i="2" s="1"/>
  <c r="E57" i="2" l="1"/>
  <c r="D57" i="2"/>
  <c r="C57" i="2"/>
</calcChain>
</file>

<file path=xl/sharedStrings.xml><?xml version="1.0" encoding="utf-8"?>
<sst xmlns="http://schemas.openxmlformats.org/spreadsheetml/2006/main" count="134" uniqueCount="112">
  <si>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</si>
  <si>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</si>
  <si>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</si>
  <si>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</si>
  <si>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</si>
  <si>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</si>
  <si>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</si>
  <si>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</si>
  <si>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</si>
  <si>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</si>
  <si>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</si>
  <si>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</si>
  <si>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</si>
  <si>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</si>
  <si>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</si>
  <si>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</si>
  <si>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</si>
  <si>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</si>
  <si>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</si>
  <si>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</si>
  <si>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</si>
  <si>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</si>
  <si>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</si>
  <si>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</si>
  <si>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</si>
  <si>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</si>
  <si>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</si>
  <si>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</si>
  <si>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</si>
  <si>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</si>
  <si>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</si>
  <si>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</si>
  <si>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</si>
  <si>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</si>
  <si>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</si>
  <si>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</si>
  <si>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</si>
  <si>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</si>
  <si>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</si>
  <si>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</si>
  <si>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</si>
  <si>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</si>
  <si>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</si>
  <si>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</si>
  <si>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</si>
  <si>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</si>
  <si>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</si>
  <si>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</si>
  <si>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</si>
  <si>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</si>
  <si>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</si>
  <si>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</si>
  <si>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t>2 02 15001 14 0000 150</t>
  </si>
  <si>
    <t>2 02 15009 14 0000 150</t>
  </si>
  <si>
    <t>2 02 25304 14 0000 150</t>
  </si>
  <si>
    <t>2 02 29999 14 0000 150</t>
  </si>
  <si>
    <t>2 02 30024 14 0000 150</t>
  </si>
  <si>
    <t>2 02 35120 14 0000 150</t>
  </si>
  <si>
    <t>2 02 25599 14 0000 150</t>
  </si>
  <si>
    <t>2 02 49999 14 0000 150</t>
  </si>
  <si>
    <t xml:space="preserve">Налог на доходы физических лиц </t>
  </si>
  <si>
    <t>2 02 15002 14 0000 150</t>
  </si>
  <si>
    <t>2 02 25576 14 0000 150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</si>
  <si>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</si>
  <si>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</si>
  <si>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Объем  доходов  бюджета округа на 2025 год и плановый период 2026 и 2027 годов, формируемый за счет налоговых и неналоговых доходов, а также безвозмездных поступлений.</t>
  </si>
  <si>
    <t>1 06 00000 00 0000 000</t>
  </si>
  <si>
    <t>1 06 01000 00 0000 000</t>
  </si>
  <si>
    <t>1 06 06030 00 0000 000</t>
  </si>
  <si>
    <t>1 06 06040 00 0000 000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</si>
  <si>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</si>
  <si>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</si>
  <si>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</si>
  <si>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</si>
  <si>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</si>
  <si>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</si>
  <si>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комплексного развития сельских территорий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</si>
  <si>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</si>
  <si>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</si>
  <si>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</si>
  <si>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</si>
  <si>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муниципальных округов</t>
  </si>
  <si>
    <t>1 03 03000 01 0000 110</t>
  </si>
  <si>
    <t>Туристический налог</t>
  </si>
  <si>
    <t>2 04 00000 00 0000 000</t>
  </si>
  <si>
    <t>БЕЗВОЗМЕЗДНЫЕ ПОСТУПЛЕНИЯ ОТ НЕГОСУДАРСТВЕННЫХ ОРГАНИЗАЦИ</t>
  </si>
  <si>
    <t>2 04 04000 00 0000 150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</si>
  <si>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</si>
  <si>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</si>
  <si>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Субсидии бюджетам бюджетной системы Российской Федерации (межбюджетные субсидии)</t>
  </si>
  <si>
    <t>Безвозмездные поступления от негосударственных организаций</t>
  </si>
  <si>
    <t>2 02 35179 14 0000 150</t>
  </si>
  <si>
    <t>2 02 36900 14 0000 150</t>
  </si>
  <si>
    <t>Единая субвенция бюджетам муниципальных округов из бюджета субъекта Российской Федерации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</si>
  <si>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</si>
  <si>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</si>
  <si>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</si>
  <si>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</si>
  <si>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</si>
  <si>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2 02 25424 14 0000 150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</si>
  <si>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</si>
  <si>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</si>
  <si>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</si>
  <si>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</si>
  <si>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</si>
  <si>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2 02 39999 14 0000 150</t>
  </si>
  <si>
    <t>Прочие субвенции бюджетам муниципальных округов</t>
  </si>
  <si>
    <t>2 02 25559 14 0000 150</t>
  </si>
  <si>
    <t>Субсидии бюджетам муниципальных округов оснащение предметных кабинетов общеобразовательных организаций средствами обучения и воспитания</t>
  </si>
  <si>
    <t>Приложение  1 к решению Представительного Собрания Кирилловского муниципального округа  от  ___________  №  ______</t>
  </si>
  <si>
    <t>"Приложение 2 к решению Представительного Собрания Кирилловского муниципального округа от  12.12.2024  № 215</t>
  </si>
  <si>
    <t>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</si>
</sst>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164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8"/>
  <sheetViews>
    <sheetView tabSelected="1" topLeftCell="A55" zoomScaleNormal="100" workbookViewId="0">
      <selection activeCell="H62" sqref="H62"/>
    </sheetView>
  </sheetViews>
  <sheetFormatPr defaultColWidth="9.140625" defaultRowHeight="15" x14ac:dyDescent="0.25"/>
  <cols>
    <col min="1" max="1" width="23.28515625" style="15" customWidth="1"/>
    <col min="2" max="2" width="51.85546875" style="16" customWidth="1"/>
    <col min="3" max="5" width="14.28515625" style="16" bestFit="1" customWidth="1"/>
    <col min="6" max="16384" width="9.140625" style="16"/>
  </cols>
  <sheetData>
    <row r="2" spans="1:5" ht="50.25" customHeight="1" x14ac:dyDescent="0.25">
      <c r="C2" s="33" t="s">
        <v>109</v>
      </c>
      <c r="D2" s="33"/>
      <c r="E2" s="33"/>
    </row>
    <row r="3" spans="1:5" ht="69.75" customHeight="1" x14ac:dyDescent="0.25">
      <c r="C3" s="36" t="s">
        <v>110</v>
      </c>
      <c r="D3" s="37"/>
      <c r="E3" s="37"/>
    </row>
    <row r="4" spans="1:5" ht="46.5" customHeight="1" x14ac:dyDescent="0.25">
      <c r="A4" s="34" t="s">
        <v>65</v>
      </c>
      <c r="B4" s="34"/>
      <c r="C4" s="34"/>
      <c r="D4" s="34"/>
      <c r="E4" s="34"/>
    </row>
    <row r="5" spans="1:5" x14ac:dyDescent="0.25">
      <c r="E5" s="17" t="s">
        <v>36</v>
      </c>
    </row>
    <row r="6" spans="1:5" ht="38.25" customHeight="1" x14ac:dyDescent="0.25">
      <c r="A6" s="35" t="s">
        <v>0</v>
      </c>
      <c r="B6" s="35" t="s">
        <v>1</v>
      </c>
      <c r="C6" s="35" t="s">
        <v>2</v>
      </c>
      <c r="D6" s="35"/>
      <c r="E6" s="35"/>
    </row>
    <row r="7" spans="1:5" x14ac:dyDescent="0.25">
      <c r="A7" s="35"/>
      <c r="B7" s="35"/>
      <c r="C7" s="18">
        <v>2025</v>
      </c>
      <c r="D7" s="18">
        <v>2026</v>
      </c>
      <c r="E7" s="18">
        <v>2027</v>
      </c>
    </row>
    <row r="8" spans="1:5" ht="14.45" x14ac:dyDescent="0.3">
      <c r="A8" s="18">
        <v>1</v>
      </c>
      <c r="B8" s="18">
        <v>2</v>
      </c>
      <c r="C8" s="18">
        <v>3</v>
      </c>
      <c r="D8" s="18">
        <v>4</v>
      </c>
      <c r="E8" s="18">
        <v>5</v>
      </c>
    </row>
    <row r="9" spans="1:5" ht="16.5" customHeight="1" x14ac:dyDescent="0.25">
      <c r="A9" s="19" t="s">
        <v>3</v>
      </c>
      <c r="B9" s="20" t="s">
        <v>4</v>
      </c>
      <c r="C9" s="21">
        <f>C10+C12+C15+C22+C23+C24+C26+C27+C25+C18</f>
        <v>274396</v>
      </c>
      <c r="D9" s="21">
        <f t="shared" ref="D9:E9" si="0">D10+D12+D15+D22+D23+D24+D26+D27+D25+D18</f>
        <v>292856</v>
      </c>
      <c r="E9" s="21">
        <f t="shared" si="0"/>
        <v>318825</v>
      </c>
    </row>
    <row r="10" spans="1:5" ht="15.75" customHeight="1" x14ac:dyDescent="0.25">
      <c r="A10" s="22" t="s">
        <v>5</v>
      </c>
      <c r="B10" s="23" t="s">
        <v>6</v>
      </c>
      <c r="C10" s="24">
        <f>C11</f>
        <v>176351</v>
      </c>
      <c r="D10" s="24">
        <f t="shared" ref="D10:E10" si="1">D11</f>
        <v>190017</v>
      </c>
      <c r="E10" s="24">
        <f t="shared" si="1"/>
        <v>213066</v>
      </c>
    </row>
    <row r="11" spans="1:5" ht="17.25" customHeight="1" x14ac:dyDescent="0.25">
      <c r="A11" s="22" t="s">
        <v>7</v>
      </c>
      <c r="B11" s="23" t="s">
        <v>60</v>
      </c>
      <c r="C11" s="24">
        <v>176351</v>
      </c>
      <c r="D11" s="24">
        <v>190017</v>
      </c>
      <c r="E11" s="24">
        <v>213066</v>
      </c>
    </row>
    <row r="12" spans="1:5" ht="44.25" customHeight="1" x14ac:dyDescent="0.25">
      <c r="A12" s="22" t="s">
        <v>8</v>
      </c>
      <c r="B12" s="23" t="s">
        <v>9</v>
      </c>
      <c r="C12" s="24">
        <f>C13+C14</f>
        <v>39271</v>
      </c>
      <c r="D12" s="24">
        <f t="shared" ref="D12:E12" si="2">D13+D14</f>
        <v>41849</v>
      </c>
      <c r="E12" s="24">
        <f t="shared" si="2"/>
        <v>42800</v>
      </c>
    </row>
    <row r="13" spans="1:5" ht="30" customHeight="1" x14ac:dyDescent="0.25">
      <c r="A13" s="22" t="s">
        <v>8</v>
      </c>
      <c r="B13" s="23" t="s">
        <v>10</v>
      </c>
      <c r="C13" s="24">
        <v>38656</v>
      </c>
      <c r="D13" s="25">
        <v>41182</v>
      </c>
      <c r="E13" s="25">
        <v>42020</v>
      </c>
    </row>
    <row r="14" spans="1:5" ht="20.45" customHeight="1" x14ac:dyDescent="0.25">
      <c r="A14" s="22" t="s">
        <v>82</v>
      </c>
      <c r="B14" s="26" t="s">
        <v>83</v>
      </c>
      <c r="C14" s="24">
        <v>615</v>
      </c>
      <c r="D14" s="25">
        <v>667</v>
      </c>
      <c r="E14" s="25">
        <v>780</v>
      </c>
    </row>
    <row r="15" spans="1:5" ht="17.25" customHeight="1" x14ac:dyDescent="0.25">
      <c r="A15" s="22" t="s">
        <v>11</v>
      </c>
      <c r="B15" s="23" t="s">
        <v>12</v>
      </c>
      <c r="C15" s="24">
        <f>SUM(C16:C17)</f>
        <v>30108</v>
      </c>
      <c r="D15" s="24">
        <f>SUM(D16:D17)</f>
        <v>32320</v>
      </c>
      <c r="E15" s="24">
        <f>SUM(E16:E17)</f>
        <v>34285</v>
      </c>
    </row>
    <row r="16" spans="1:5" ht="30" x14ac:dyDescent="0.25">
      <c r="A16" s="22" t="s">
        <v>13</v>
      </c>
      <c r="B16" s="23" t="s">
        <v>14</v>
      </c>
      <c r="C16" s="24">
        <f>25664+3234</f>
        <v>28898</v>
      </c>
      <c r="D16" s="25">
        <f>27585+3469</f>
        <v>31054</v>
      </c>
      <c r="E16" s="25">
        <f>29291+3685</f>
        <v>32976</v>
      </c>
    </row>
    <row r="17" spans="1:5" ht="30" x14ac:dyDescent="0.25">
      <c r="A17" s="22" t="s">
        <v>16</v>
      </c>
      <c r="B17" s="23" t="s">
        <v>17</v>
      </c>
      <c r="C17" s="24">
        <v>1210</v>
      </c>
      <c r="D17" s="27">
        <v>1266</v>
      </c>
      <c r="E17" s="27">
        <v>1309</v>
      </c>
    </row>
    <row r="18" spans="1:5" ht="18.75" customHeight="1" x14ac:dyDescent="0.25">
      <c r="A18" s="22" t="s">
        <v>66</v>
      </c>
      <c r="B18" s="23" t="s">
        <v>44</v>
      </c>
      <c r="C18" s="24">
        <f>SUM(C19:C21)</f>
        <v>11047</v>
      </c>
      <c r="D18" s="24">
        <f>SUM(D19:D21)</f>
        <v>11047</v>
      </c>
      <c r="E18" s="24">
        <f>SUM(E19:E21)</f>
        <v>11047</v>
      </c>
    </row>
    <row r="19" spans="1:5" ht="19.5" customHeight="1" x14ac:dyDescent="0.25">
      <c r="A19" s="22" t="s">
        <v>67</v>
      </c>
      <c r="B19" s="23" t="s">
        <v>45</v>
      </c>
      <c r="C19" s="24">
        <v>5913</v>
      </c>
      <c r="D19" s="24">
        <v>5913</v>
      </c>
      <c r="E19" s="24">
        <v>5913</v>
      </c>
    </row>
    <row r="20" spans="1:5" ht="19.5" customHeight="1" x14ac:dyDescent="0.25">
      <c r="A20" s="22" t="s">
        <v>68</v>
      </c>
      <c r="B20" s="23" t="s">
        <v>47</v>
      </c>
      <c r="C20" s="24">
        <v>2000</v>
      </c>
      <c r="D20" s="24">
        <v>2000</v>
      </c>
      <c r="E20" s="24">
        <v>2000</v>
      </c>
    </row>
    <row r="21" spans="1:5" ht="21.75" customHeight="1" x14ac:dyDescent="0.25">
      <c r="A21" s="22" t="s">
        <v>69</v>
      </c>
      <c r="B21" s="23" t="s">
        <v>46</v>
      </c>
      <c r="C21" s="24">
        <v>3134</v>
      </c>
      <c r="D21" s="24">
        <v>3134</v>
      </c>
      <c r="E21" s="24">
        <v>3134</v>
      </c>
    </row>
    <row r="22" spans="1:5" ht="16.5" customHeight="1" x14ac:dyDescent="0.25">
      <c r="A22" s="22" t="s">
        <v>18</v>
      </c>
      <c r="B22" s="23" t="s">
        <v>19</v>
      </c>
      <c r="C22" s="24">
        <v>1638</v>
      </c>
      <c r="D22" s="24">
        <v>1638</v>
      </c>
      <c r="E22" s="24">
        <v>1638</v>
      </c>
    </row>
    <row r="23" spans="1:5" ht="44.25" customHeight="1" x14ac:dyDescent="0.25">
      <c r="A23" s="22" t="s">
        <v>20</v>
      </c>
      <c r="B23" s="23" t="s">
        <v>21</v>
      </c>
      <c r="C23" s="24">
        <v>8459</v>
      </c>
      <c r="D23" s="24">
        <v>8459</v>
      </c>
      <c r="E23" s="24">
        <v>8459</v>
      </c>
    </row>
    <row r="24" spans="1:5" ht="30" x14ac:dyDescent="0.25">
      <c r="A24" s="22" t="s">
        <v>22</v>
      </c>
      <c r="B24" s="23" t="s">
        <v>23</v>
      </c>
      <c r="C24" s="24">
        <v>86</v>
      </c>
      <c r="D24" s="24">
        <v>90</v>
      </c>
      <c r="E24" s="24">
        <v>94</v>
      </c>
    </row>
    <row r="25" spans="1:5" ht="30" x14ac:dyDescent="0.25">
      <c r="A25" s="22" t="s">
        <v>42</v>
      </c>
      <c r="B25" s="23" t="s">
        <v>43</v>
      </c>
      <c r="C25" s="24">
        <v>3000</v>
      </c>
      <c r="D25" s="24">
        <v>3000</v>
      </c>
      <c r="E25" s="24">
        <v>3000</v>
      </c>
    </row>
    <row r="26" spans="1:5" ht="30.75" customHeight="1" x14ac:dyDescent="0.25">
      <c r="A26" s="22" t="s">
        <v>24</v>
      </c>
      <c r="B26" s="23" t="s">
        <v>25</v>
      </c>
      <c r="C26" s="24">
        <v>3850</v>
      </c>
      <c r="D26" s="24">
        <v>3850</v>
      </c>
      <c r="E26" s="24">
        <v>3850</v>
      </c>
    </row>
    <row r="27" spans="1:5" ht="15.75" customHeight="1" x14ac:dyDescent="0.25">
      <c r="A27" s="22" t="s">
        <v>26</v>
      </c>
      <c r="B27" s="23" t="s">
        <v>27</v>
      </c>
      <c r="C27" s="24">
        <v>586</v>
      </c>
      <c r="D27" s="24">
        <v>586</v>
      </c>
      <c r="E27" s="24">
        <v>586</v>
      </c>
    </row>
    <row r="28" spans="1:5" ht="18.75" customHeight="1" x14ac:dyDescent="0.25">
      <c r="A28" s="19" t="s">
        <v>28</v>
      </c>
      <c r="B28" s="20" t="s">
        <v>29</v>
      </c>
      <c r="C28" s="21">
        <f>C29+C54</f>
        <v>1243159.5</v>
      </c>
      <c r="D28" s="21">
        <f>D29+D54</f>
        <v>533841.9</v>
      </c>
      <c r="E28" s="21">
        <f>E29+E54</f>
        <v>449412.89999999997</v>
      </c>
    </row>
    <row r="29" spans="1:5" ht="30" customHeight="1" x14ac:dyDescent="0.25">
      <c r="A29" s="22" t="s">
        <v>30</v>
      </c>
      <c r="B29" s="23" t="s">
        <v>31</v>
      </c>
      <c r="C29" s="24">
        <f>C30+C34+C44+C52</f>
        <v>1102030.7</v>
      </c>
      <c r="D29" s="24">
        <f>D30+D34+D44+D52</f>
        <v>533841.9</v>
      </c>
      <c r="E29" s="24">
        <f>E30+E34+E44+E52</f>
        <v>449412.89999999997</v>
      </c>
    </row>
    <row r="30" spans="1:5" ht="33" customHeight="1" x14ac:dyDescent="0.25">
      <c r="A30" s="22" t="s">
        <v>32</v>
      </c>
      <c r="B30" s="23" t="s">
        <v>73</v>
      </c>
      <c r="C30" s="24">
        <f>SUM(C31:C33)</f>
        <v>177869.1</v>
      </c>
      <c r="D30" s="24">
        <f>SUM(D31:D33)</f>
        <v>164010</v>
      </c>
      <c r="E30" s="24">
        <f>SUM(E31:E33)</f>
        <v>146073.9</v>
      </c>
    </row>
    <row r="31" spans="1:5" ht="46.9" customHeight="1" x14ac:dyDescent="0.25">
      <c r="A31" s="22" t="s">
        <v>52</v>
      </c>
      <c r="B31" s="8" t="s">
        <v>71</v>
      </c>
      <c r="C31" s="24">
        <v>48584.2</v>
      </c>
      <c r="D31" s="24">
        <v>34937.4</v>
      </c>
      <c r="E31" s="24">
        <v>24703.3</v>
      </c>
    </row>
    <row r="32" spans="1:5" ht="46.9" customHeight="1" x14ac:dyDescent="0.25">
      <c r="A32" s="22" t="s">
        <v>61</v>
      </c>
      <c r="B32" s="23" t="s">
        <v>72</v>
      </c>
      <c r="C32" s="24">
        <v>7819.9</v>
      </c>
      <c r="D32" s="24">
        <v>7702</v>
      </c>
      <c r="E32" s="24">
        <v>0</v>
      </c>
    </row>
    <row r="33" spans="1:5" ht="56.45" customHeight="1" x14ac:dyDescent="0.25">
      <c r="A33" s="22" t="s">
        <v>53</v>
      </c>
      <c r="B33" s="28" t="s">
        <v>74</v>
      </c>
      <c r="C33" s="24">
        <v>121465</v>
      </c>
      <c r="D33" s="24">
        <v>121370.6</v>
      </c>
      <c r="E33" s="24">
        <v>121370.6</v>
      </c>
    </row>
    <row r="34" spans="1:5" ht="31.5" customHeight="1" x14ac:dyDescent="0.25">
      <c r="A34" s="22" t="s">
        <v>37</v>
      </c>
      <c r="B34" s="23" t="s">
        <v>89</v>
      </c>
      <c r="C34" s="24">
        <f>SUM(C35:C43)</f>
        <v>658407.80000000005</v>
      </c>
      <c r="D34" s="24">
        <f>SUM(D35:D43)</f>
        <v>111179.1</v>
      </c>
      <c r="E34" s="24">
        <f>SUM(E35:E43)</f>
        <v>44163.899999999994</v>
      </c>
    </row>
    <row r="35" spans="1:5" ht="115.9" customHeight="1" x14ac:dyDescent="0.25">
      <c r="A35" s="22" t="s">
        <v>95</v>
      </c>
      <c r="B35" s="23" t="s">
        <v>96</v>
      </c>
      <c r="C35" s="24">
        <v>4108.1000000000004</v>
      </c>
      <c r="D35" s="24">
        <v>5988.2</v>
      </c>
      <c r="E35" s="24">
        <v>5988.2</v>
      </c>
    </row>
    <row r="36" spans="1:5" ht="91.9" customHeight="1" x14ac:dyDescent="0.25">
      <c r="A36" s="22" t="s">
        <v>97</v>
      </c>
      <c r="B36" s="23" t="s">
        <v>98</v>
      </c>
      <c r="C36" s="24">
        <v>5923.8</v>
      </c>
      <c r="D36" s="24">
        <v>8634.9</v>
      </c>
      <c r="E36" s="24">
        <v>8634.9</v>
      </c>
    </row>
    <row r="37" spans="1:5" ht="75" customHeight="1" x14ac:dyDescent="0.25">
      <c r="A37" s="22" t="s">
        <v>54</v>
      </c>
      <c r="B37" s="28" t="s">
        <v>75</v>
      </c>
      <c r="C37" s="29">
        <v>7092.2</v>
      </c>
      <c r="D37" s="29">
        <v>6259.6</v>
      </c>
      <c r="E37" s="24">
        <v>5892.7</v>
      </c>
    </row>
    <row r="38" spans="1:5" ht="75" customHeight="1" x14ac:dyDescent="0.25">
      <c r="A38" s="22" t="s">
        <v>99</v>
      </c>
      <c r="B38" s="28" t="s">
        <v>100</v>
      </c>
      <c r="C38" s="29">
        <v>65104.800000000003</v>
      </c>
      <c r="D38" s="29">
        <v>0</v>
      </c>
      <c r="E38" s="24">
        <v>0</v>
      </c>
    </row>
    <row r="39" spans="1:5" ht="49.15" customHeight="1" x14ac:dyDescent="0.25">
      <c r="A39" s="22" t="s">
        <v>101</v>
      </c>
      <c r="B39" s="28" t="s">
        <v>102</v>
      </c>
      <c r="C39" s="29">
        <f>2135.5+2537.8</f>
        <v>4673.3</v>
      </c>
      <c r="D39" s="29">
        <f>2052-0.1</f>
        <v>2051.9</v>
      </c>
      <c r="E39" s="24">
        <v>1970.1</v>
      </c>
    </row>
    <row r="40" spans="1:5" ht="61.9" customHeight="1" x14ac:dyDescent="0.25">
      <c r="A40" s="22" t="s">
        <v>107</v>
      </c>
      <c r="B40" s="28" t="s">
        <v>108</v>
      </c>
      <c r="C40" s="29">
        <v>923.9</v>
      </c>
      <c r="D40" s="29">
        <v>0</v>
      </c>
      <c r="E40" s="24">
        <v>0</v>
      </c>
    </row>
    <row r="41" spans="1:5" ht="45" x14ac:dyDescent="0.25">
      <c r="A41" s="22" t="s">
        <v>62</v>
      </c>
      <c r="B41" s="28" t="s">
        <v>76</v>
      </c>
      <c r="C41" s="32">
        <f>2584.5+191489</f>
        <v>194073.5</v>
      </c>
      <c r="D41" s="29">
        <v>49000</v>
      </c>
      <c r="E41" s="29">
        <v>0</v>
      </c>
    </row>
    <row r="42" spans="1:5" ht="46.5" customHeight="1" x14ac:dyDescent="0.25">
      <c r="A42" s="22" t="s">
        <v>58</v>
      </c>
      <c r="B42" s="28" t="s">
        <v>70</v>
      </c>
      <c r="C42" s="29">
        <v>67.5</v>
      </c>
      <c r="D42" s="29">
        <v>0</v>
      </c>
      <c r="E42" s="29">
        <v>0</v>
      </c>
    </row>
    <row r="43" spans="1:5" ht="20.25" customHeight="1" x14ac:dyDescent="0.25">
      <c r="A43" s="22" t="s">
        <v>55</v>
      </c>
      <c r="B43" s="23" t="s">
        <v>77</v>
      </c>
      <c r="C43" s="29">
        <v>376440.7</v>
      </c>
      <c r="D43" s="29">
        <v>39244.5</v>
      </c>
      <c r="E43" s="29">
        <v>21678</v>
      </c>
    </row>
    <row r="44" spans="1:5" ht="36.75" customHeight="1" x14ac:dyDescent="0.25">
      <c r="A44" s="22" t="s">
        <v>33</v>
      </c>
      <c r="B44" s="23" t="s">
        <v>34</v>
      </c>
      <c r="C44" s="29">
        <f>SUM(C45:C51)</f>
        <v>265653.8</v>
      </c>
      <c r="D44" s="29">
        <f t="shared" ref="D44:E44" si="3">SUM(D45:D51)</f>
        <v>258652.80000000002</v>
      </c>
      <c r="E44" s="29">
        <f t="shared" si="3"/>
        <v>259175.09999999998</v>
      </c>
    </row>
    <row r="45" spans="1:5" ht="45.75" customHeight="1" x14ac:dyDescent="0.25">
      <c r="A45" s="22" t="s">
        <v>56</v>
      </c>
      <c r="B45" s="23" t="s">
        <v>78</v>
      </c>
      <c r="C45" s="29">
        <v>244207.8</v>
      </c>
      <c r="D45" s="29">
        <v>237454.4</v>
      </c>
      <c r="E45" s="29">
        <v>237454.4</v>
      </c>
    </row>
    <row r="46" spans="1:5" ht="56.45" customHeight="1" x14ac:dyDescent="0.25">
      <c r="A46" s="22" t="s">
        <v>63</v>
      </c>
      <c r="B46" s="23" t="s">
        <v>64</v>
      </c>
      <c r="C46" s="29">
        <v>943.2</v>
      </c>
      <c r="D46" s="29">
        <v>1028.9000000000001</v>
      </c>
      <c r="E46" s="29">
        <v>1064.8</v>
      </c>
    </row>
    <row r="47" spans="1:5" ht="75" customHeight="1" x14ac:dyDescent="0.25">
      <c r="A47" s="22" t="s">
        <v>57</v>
      </c>
      <c r="B47" s="23" t="s">
        <v>79</v>
      </c>
      <c r="C47" s="29">
        <v>1.9</v>
      </c>
      <c r="D47" s="29">
        <v>12.7</v>
      </c>
      <c r="E47" s="29">
        <v>1.9</v>
      </c>
    </row>
    <row r="48" spans="1:5" ht="75" customHeight="1" x14ac:dyDescent="0.25">
      <c r="A48" s="22" t="s">
        <v>91</v>
      </c>
      <c r="B48" s="23" t="s">
        <v>94</v>
      </c>
      <c r="C48" s="29">
        <v>1099</v>
      </c>
      <c r="D48" s="29">
        <v>1115.7</v>
      </c>
      <c r="E48" s="29">
        <v>1135.9000000000001</v>
      </c>
    </row>
    <row r="49" spans="1:5" ht="129" customHeight="1" x14ac:dyDescent="0.25">
      <c r="A49" s="22" t="s">
        <v>104</v>
      </c>
      <c r="B49" s="23" t="s">
        <v>103</v>
      </c>
      <c r="C49" s="29">
        <v>15770.8</v>
      </c>
      <c r="D49" s="29">
        <v>15411.1</v>
      </c>
      <c r="E49" s="29">
        <v>15888.1</v>
      </c>
    </row>
    <row r="50" spans="1:5" ht="32.450000000000003" customHeight="1" x14ac:dyDescent="0.25">
      <c r="A50" s="22" t="s">
        <v>92</v>
      </c>
      <c r="B50" s="23" t="s">
        <v>93</v>
      </c>
      <c r="C50" s="29">
        <v>3083.7</v>
      </c>
      <c r="D50" s="29">
        <v>3082.6</v>
      </c>
      <c r="E50" s="29">
        <v>3082.6</v>
      </c>
    </row>
    <row r="51" spans="1:5" ht="19.899999999999999" customHeight="1" x14ac:dyDescent="0.25">
      <c r="A51" s="22" t="s">
        <v>105</v>
      </c>
      <c r="B51" s="23" t="s">
        <v>106</v>
      </c>
      <c r="C51" s="29">
        <v>547.4</v>
      </c>
      <c r="D51" s="29">
        <v>547.4</v>
      </c>
      <c r="E51" s="29">
        <v>547.4</v>
      </c>
    </row>
    <row r="52" spans="1:5" ht="19.899999999999999" customHeight="1" x14ac:dyDescent="0.25">
      <c r="A52" s="22" t="s">
        <v>41</v>
      </c>
      <c r="B52" s="23" t="s">
        <v>80</v>
      </c>
      <c r="C52" s="29">
        <f>SUM(C53:C53)</f>
        <v>100</v>
      </c>
      <c r="D52" s="29">
        <f>SUM(D53:D53)</f>
        <v>0</v>
      </c>
      <c r="E52" s="29">
        <f>SUM(E53:E53)</f>
        <v>0</v>
      </c>
    </row>
    <row r="53" spans="1:5" ht="33" customHeight="1" x14ac:dyDescent="0.25">
      <c r="A53" s="22" t="s">
        <v>59</v>
      </c>
      <c r="B53" s="28" t="s">
        <v>81</v>
      </c>
      <c r="C53" s="29">
        <v>100</v>
      </c>
      <c r="D53" s="29">
        <v>0</v>
      </c>
      <c r="E53" s="29">
        <v>0</v>
      </c>
    </row>
    <row r="54" spans="1:5" ht="33" customHeight="1" x14ac:dyDescent="0.25">
      <c r="A54" s="18" t="s">
        <v>84</v>
      </c>
      <c r="B54" s="26" t="s">
        <v>85</v>
      </c>
      <c r="C54" s="29">
        <f>C55</f>
        <v>141128.79999999999</v>
      </c>
      <c r="D54" s="29">
        <f t="shared" ref="D54:E55" si="4">D55</f>
        <v>0</v>
      </c>
      <c r="E54" s="29">
        <f t="shared" si="4"/>
        <v>0</v>
      </c>
    </row>
    <row r="55" spans="1:5" ht="33" customHeight="1" x14ac:dyDescent="0.25">
      <c r="A55" s="18" t="s">
        <v>86</v>
      </c>
      <c r="B55" s="28" t="s">
        <v>90</v>
      </c>
      <c r="C55" s="29">
        <f>C56</f>
        <v>141128.79999999999</v>
      </c>
      <c r="D55" s="29">
        <f t="shared" si="4"/>
        <v>0</v>
      </c>
      <c r="E55" s="29">
        <f t="shared" si="4"/>
        <v>0</v>
      </c>
    </row>
    <row r="56" spans="1:5" ht="60" customHeight="1" x14ac:dyDescent="0.25">
      <c r="A56" s="18" t="s">
        <v>87</v>
      </c>
      <c r="B56" s="26" t="s">
        <v>88</v>
      </c>
      <c r="C56" s="29">
        <f>105171+35957.8</f>
        <v>141128.79999999999</v>
      </c>
      <c r="D56" s="29">
        <v>0</v>
      </c>
      <c r="E56" s="29">
        <v>0</v>
      </c>
    </row>
    <row r="57" spans="1:5" ht="16.5" customHeight="1" x14ac:dyDescent="0.25">
      <c r="A57" s="22"/>
      <c r="B57" s="30" t="s">
        <v>35</v>
      </c>
      <c r="C57" s="21">
        <f>C28+C9</f>
        <v>1517555.5</v>
      </c>
      <c r="D57" s="21">
        <f>D28+D9</f>
        <v>826697.9</v>
      </c>
      <c r="E57" s="21">
        <f>E28+E9</f>
        <v>768237.89999999991</v>
      </c>
    </row>
    <row r="58" spans="1:5" x14ac:dyDescent="0.25">
      <c r="E58" s="31" t="s">
        <v>111</v>
      </c>
    </row>
  </sheetData>
  <mergeCells count="6">
    <mergeCell ref="C2:E2"/>
    <mergeCell ref="A4:E4"/>
    <mergeCell ref="A6:A7"/>
    <mergeCell ref="B6:B7"/>
    <mergeCell ref="C6:E6"/>
    <mergeCell ref="C3:E3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13" zoomScaleNormal="100" workbookViewId="0">
      <selection activeCell="B25" sqref="B25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9" customWidth="1"/>
    <col min="4" max="4" width="15.42578125" style="9" customWidth="1"/>
    <col min="5" max="16384" width="9.140625" style="2"/>
  </cols>
  <sheetData>
    <row r="1" spans="1:4" ht="14.45" x14ac:dyDescent="0.3">
      <c r="A1" s="3"/>
      <c r="B1" s="3"/>
    </row>
    <row r="2" spans="1:4" ht="38.25" customHeight="1" x14ac:dyDescent="0.25">
      <c r="A2" s="38" t="s">
        <v>1</v>
      </c>
      <c r="B2" s="39">
        <v>2024</v>
      </c>
      <c r="C2" s="41">
        <v>2025</v>
      </c>
      <c r="D2" s="41">
        <v>2026</v>
      </c>
    </row>
    <row r="3" spans="1:4" x14ac:dyDescent="0.25">
      <c r="A3" s="38"/>
      <c r="B3" s="40"/>
      <c r="C3" s="41"/>
      <c r="D3" s="41"/>
    </row>
    <row r="4" spans="1:4" ht="16.5" customHeight="1" x14ac:dyDescent="0.25">
      <c r="A4" s="4" t="s">
        <v>4</v>
      </c>
      <c r="B4" s="5">
        <f>B5+B8+B10+B18+B19+B20+B22+B23+B21+B14</f>
        <v>293625</v>
      </c>
      <c r="C4" s="13">
        <f t="shared" ref="C4:D4" si="0">C5+C8+C10+C18+C19+C20+C22+C23+C21+C14</f>
        <v>293267</v>
      </c>
      <c r="D4" s="13">
        <f t="shared" si="0"/>
        <v>293579</v>
      </c>
    </row>
    <row r="5" spans="1:4" ht="15.75" customHeight="1" x14ac:dyDescent="0.25">
      <c r="A5" s="1" t="s">
        <v>6</v>
      </c>
      <c r="B5" s="6">
        <f>B6+B7</f>
        <v>205920</v>
      </c>
      <c r="C5" s="12">
        <f t="shared" ref="C5:D5" si="1">C6+C7</f>
        <v>202092</v>
      </c>
      <c r="D5" s="12">
        <f t="shared" si="1"/>
        <v>200242</v>
      </c>
    </row>
    <row r="6" spans="1:4" ht="17.25" customHeight="1" x14ac:dyDescent="0.25">
      <c r="A6" s="1" t="s">
        <v>48</v>
      </c>
      <c r="B6" s="6">
        <v>205913</v>
      </c>
      <c r="C6" s="12">
        <v>202084</v>
      </c>
      <c r="D6" s="12">
        <v>200234</v>
      </c>
    </row>
    <row r="7" spans="1:4" ht="17.25" customHeight="1" x14ac:dyDescent="0.25">
      <c r="A7" s="1" t="s">
        <v>49</v>
      </c>
      <c r="B7" s="6">
        <v>7</v>
      </c>
      <c r="C7" s="12">
        <v>8</v>
      </c>
      <c r="D7" s="12">
        <v>8</v>
      </c>
    </row>
    <row r="8" spans="1:4" ht="44.25" customHeight="1" x14ac:dyDescent="0.25">
      <c r="A8" s="1" t="s">
        <v>9</v>
      </c>
      <c r="B8" s="6">
        <f>B9</f>
        <v>34569</v>
      </c>
      <c r="C8" s="12">
        <f t="shared" ref="C8:D8" si="2">C9</f>
        <v>35464</v>
      </c>
      <c r="D8" s="12">
        <f t="shared" si="2"/>
        <v>37084</v>
      </c>
    </row>
    <row r="9" spans="1:4" ht="30" customHeight="1" x14ac:dyDescent="0.25">
      <c r="A9" s="1" t="s">
        <v>10</v>
      </c>
      <c r="B9" s="6">
        <v>34569</v>
      </c>
      <c r="C9" s="12">
        <v>35464</v>
      </c>
      <c r="D9" s="12">
        <v>37084</v>
      </c>
    </row>
    <row r="10" spans="1:4" ht="17.25" customHeight="1" x14ac:dyDescent="0.25">
      <c r="A10" s="1" t="s">
        <v>12</v>
      </c>
      <c r="B10" s="6">
        <f>SUM(B11:B13)</f>
        <v>24527</v>
      </c>
      <c r="C10" s="6">
        <f t="shared" ref="C10:D10" si="3">SUM(C11:C13)</f>
        <v>26967</v>
      </c>
      <c r="D10" s="6">
        <f t="shared" si="3"/>
        <v>27370</v>
      </c>
    </row>
    <row r="11" spans="1:4" ht="30" x14ac:dyDescent="0.25">
      <c r="A11" s="1" t="s">
        <v>14</v>
      </c>
      <c r="B11" s="6">
        <v>23575</v>
      </c>
      <c r="C11" s="12">
        <f>22979+3025</f>
        <v>26004</v>
      </c>
      <c r="D11" s="12">
        <f>23334+3061</f>
        <v>26395</v>
      </c>
    </row>
    <row r="12" spans="1:4" ht="18" customHeight="1" x14ac:dyDescent="0.25">
      <c r="A12" s="1" t="s">
        <v>15</v>
      </c>
      <c r="B12" s="6">
        <v>0</v>
      </c>
      <c r="C12" s="11">
        <v>0</v>
      </c>
      <c r="D12" s="11">
        <v>0</v>
      </c>
    </row>
    <row r="13" spans="1:4" ht="30" x14ac:dyDescent="0.25">
      <c r="A13" s="1" t="s">
        <v>17</v>
      </c>
      <c r="B13" s="6">
        <v>952</v>
      </c>
      <c r="C13" s="11">
        <v>963</v>
      </c>
      <c r="D13" s="11">
        <v>975</v>
      </c>
    </row>
    <row r="14" spans="1:4" x14ac:dyDescent="0.25">
      <c r="A14" s="1" t="s">
        <v>44</v>
      </c>
      <c r="B14" s="6">
        <f>SUM(B15:B17)</f>
        <v>11503</v>
      </c>
      <c r="C14" s="6">
        <f t="shared" ref="C14:D14" si="4">SUM(C15:C17)</f>
        <v>11611</v>
      </c>
      <c r="D14" s="6">
        <f t="shared" si="4"/>
        <v>11721</v>
      </c>
    </row>
    <row r="15" spans="1:4" x14ac:dyDescent="0.25">
      <c r="A15" s="1" t="s">
        <v>45</v>
      </c>
      <c r="B15" s="6">
        <v>5123</v>
      </c>
      <c r="C15" s="6">
        <v>5231</v>
      </c>
      <c r="D15" s="6">
        <v>5341</v>
      </c>
    </row>
    <row r="16" spans="1:4" x14ac:dyDescent="0.25">
      <c r="A16" s="1" t="s">
        <v>46</v>
      </c>
      <c r="B16" s="6">
        <v>3610</v>
      </c>
      <c r="C16" s="6">
        <v>3610</v>
      </c>
      <c r="D16" s="6">
        <v>3610</v>
      </c>
    </row>
    <row r="17" spans="1:4" x14ac:dyDescent="0.25">
      <c r="A17" s="1" t="s">
        <v>47</v>
      </c>
      <c r="B17" s="6">
        <v>2770</v>
      </c>
      <c r="C17" s="6">
        <v>2770</v>
      </c>
      <c r="D17" s="6">
        <v>2770</v>
      </c>
    </row>
    <row r="18" spans="1:4" ht="16.5" customHeight="1" x14ac:dyDescent="0.25">
      <c r="A18" s="1" t="s">
        <v>19</v>
      </c>
      <c r="B18" s="6">
        <v>1624</v>
      </c>
      <c r="C18" s="6">
        <v>1624</v>
      </c>
      <c r="D18" s="6">
        <v>1624</v>
      </c>
    </row>
    <row r="19" spans="1:4" ht="44.25" customHeight="1" x14ac:dyDescent="0.25">
      <c r="A19" s="1" t="s">
        <v>21</v>
      </c>
      <c r="B19" s="6">
        <f>30+5000+227+325+1656+16+323</f>
        <v>7577</v>
      </c>
      <c r="C19" s="6">
        <f>30+5000+227+325+1656+16+323</f>
        <v>7577</v>
      </c>
      <c r="D19" s="6">
        <v>7577</v>
      </c>
    </row>
    <row r="20" spans="1:4" ht="30" x14ac:dyDescent="0.25">
      <c r="A20" s="1" t="s">
        <v>23</v>
      </c>
      <c r="B20" s="6">
        <v>465</v>
      </c>
      <c r="C20" s="11">
        <v>492</v>
      </c>
      <c r="D20" s="11">
        <v>521</v>
      </c>
    </row>
    <row r="21" spans="1:4" ht="30" x14ac:dyDescent="0.25">
      <c r="A21" s="1" t="s">
        <v>43</v>
      </c>
      <c r="B21" s="6">
        <v>2062</v>
      </c>
      <c r="C21" s="6">
        <v>2062</v>
      </c>
      <c r="D21" s="6">
        <v>2062</v>
      </c>
    </row>
    <row r="22" spans="1:4" ht="30.75" customHeight="1" x14ac:dyDescent="0.25">
      <c r="A22" s="1" t="s">
        <v>25</v>
      </c>
      <c r="B22" s="6">
        <f>1062+2970+478+255</f>
        <v>4765</v>
      </c>
      <c r="C22" s="6">
        <f t="shared" ref="C22:D22" si="5">1062+2970+478+255</f>
        <v>4765</v>
      </c>
      <c r="D22" s="6">
        <f t="shared" si="5"/>
        <v>4765</v>
      </c>
    </row>
    <row r="23" spans="1:4" ht="15.75" customHeight="1" x14ac:dyDescent="0.25">
      <c r="A23" s="1" t="s">
        <v>27</v>
      </c>
      <c r="B23" s="6">
        <v>613</v>
      </c>
      <c r="C23" s="6">
        <v>613</v>
      </c>
      <c r="D23" s="6">
        <v>613</v>
      </c>
    </row>
    <row r="24" spans="1:4" ht="18.75" customHeight="1" x14ac:dyDescent="0.25">
      <c r="A24" s="4" t="s">
        <v>29</v>
      </c>
      <c r="B24" s="5">
        <f>B25+B26+B27+B28</f>
        <v>520294.89999999997</v>
      </c>
      <c r="C24" s="5">
        <f t="shared" ref="C24:D24" si="6">C25+C26+C27+C28</f>
        <v>370522.5</v>
      </c>
      <c r="D24" s="5">
        <f t="shared" si="6"/>
        <v>391942.1</v>
      </c>
    </row>
    <row r="25" spans="1:4" ht="19.5" customHeight="1" x14ac:dyDescent="0.25">
      <c r="A25" s="1" t="s">
        <v>39</v>
      </c>
      <c r="B25" s="6">
        <v>114422.6</v>
      </c>
      <c r="C25" s="12">
        <v>119208.8</v>
      </c>
      <c r="D25" s="12">
        <v>127868.7</v>
      </c>
    </row>
    <row r="26" spans="1:4" ht="31.5" customHeight="1" x14ac:dyDescent="0.25">
      <c r="A26" s="1" t="s">
        <v>40</v>
      </c>
      <c r="B26" s="6">
        <v>397405.1</v>
      </c>
      <c r="C26" s="12">
        <v>20042.3</v>
      </c>
      <c r="D26" s="12">
        <v>19838</v>
      </c>
    </row>
    <row r="27" spans="1:4" ht="30" x14ac:dyDescent="0.25">
      <c r="A27" s="1" t="s">
        <v>34</v>
      </c>
      <c r="B27" s="7">
        <v>8367.2000000000007</v>
      </c>
      <c r="C27" s="12">
        <v>231271.4</v>
      </c>
      <c r="D27" s="12">
        <v>244235.4</v>
      </c>
    </row>
    <row r="28" spans="1:4" ht="17.25" customHeight="1" x14ac:dyDescent="0.25">
      <c r="A28" s="1" t="s">
        <v>38</v>
      </c>
      <c r="B28" s="7">
        <v>100</v>
      </c>
      <c r="C28" s="12">
        <v>0</v>
      </c>
      <c r="D28" s="12">
        <v>0</v>
      </c>
    </row>
    <row r="29" spans="1:4" ht="16.5" customHeight="1" x14ac:dyDescent="0.25">
      <c r="A29" s="4" t="s">
        <v>35</v>
      </c>
      <c r="B29" s="5">
        <f>B24+B4</f>
        <v>813919.89999999991</v>
      </c>
      <c r="C29" s="5">
        <f t="shared" ref="C29:D29" si="7">C24+C4</f>
        <v>663789.5</v>
      </c>
      <c r="D29" s="5">
        <f t="shared" si="7"/>
        <v>685521.1</v>
      </c>
    </row>
    <row r="30" spans="1:4" ht="14.45" x14ac:dyDescent="0.3">
      <c r="A30" s="3"/>
      <c r="B30" s="3"/>
    </row>
    <row r="31" spans="1:4" ht="16.5" customHeight="1" x14ac:dyDescent="0.25">
      <c r="A31" s="14" t="s">
        <v>50</v>
      </c>
      <c r="B31" s="10">
        <v>77.62</v>
      </c>
      <c r="C31" s="10">
        <v>71.680000000000007</v>
      </c>
      <c r="D31" s="10">
        <v>66.459999999999994</v>
      </c>
    </row>
    <row r="32" spans="1:4" ht="26.25" customHeight="1" x14ac:dyDescent="0.25">
      <c r="A32" s="14" t="s">
        <v>51</v>
      </c>
      <c r="B32" s="12">
        <v>33348</v>
      </c>
      <c r="C32" s="12">
        <v>34971</v>
      </c>
      <c r="D32" s="12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2025-2027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2025-01-22T11:49:59Z</dcterms:modified>
</cp:coreProperties>
</file>