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2120" windowHeight="8010"/>
  </bookViews>
  <sheets>
    <sheet name="Лист1" sheetId="1" r:id="rId1"/>
  </sheets>
  <calcPr calcId="125725" iterate="1"/>
</workbook>
</file>

<file path=xl/calcChain.xml><?xml version="1.0" encoding="utf-8"?>
<calcChain xmlns="http://schemas.openxmlformats.org/spreadsheetml/2006/main">
  <c r="D43" i="1"/>
  <c r="C29"/>
  <c r="C28" s="1"/>
  <c r="D45"/>
  <c r="D32"/>
  <c r="C36"/>
  <c r="D28"/>
  <c r="E28"/>
  <c r="E33"/>
  <c r="D33"/>
  <c r="E32"/>
  <c r="C31" l="1"/>
  <c r="D24"/>
  <c r="D23" s="1"/>
  <c r="E24"/>
  <c r="E23" s="1"/>
  <c r="C24"/>
  <c r="C23" s="1"/>
  <c r="D31" l="1"/>
  <c r="E31"/>
  <c r="D44"/>
  <c r="C44"/>
  <c r="E44"/>
  <c r="D54"/>
  <c r="E54"/>
  <c r="C54"/>
  <c r="D51"/>
  <c r="E51"/>
  <c r="C51"/>
  <c r="D13"/>
  <c r="E13"/>
  <c r="C13"/>
  <c r="D11"/>
  <c r="E11"/>
  <c r="C11"/>
  <c r="D9"/>
  <c r="D8" s="1"/>
  <c r="E9"/>
  <c r="C9"/>
  <c r="C8" l="1"/>
  <c r="E8"/>
  <c r="C27"/>
  <c r="C26" s="1"/>
  <c r="E27"/>
  <c r="E26" s="1"/>
  <c r="D27"/>
  <c r="D26" s="1"/>
  <c r="C56" l="1"/>
  <c r="D56"/>
  <c r="E56"/>
</calcChain>
</file>

<file path=xl/sharedStrings.xml><?xml version="1.0" encoding="utf-8"?>
<sst xmlns="http://schemas.openxmlformats.org/spreadsheetml/2006/main" count="105" uniqueCount="104">
  <si>
    <t>Код бюджетной классификации Российской Федерации</t>
  </si>
  <si>
    <t>Наименование доходов</t>
  </si>
  <si>
    <t>Сумма</t>
  </si>
  <si>
    <t xml:space="preserve">1 00 00000 00 0000 000 </t>
  </si>
  <si>
    <t>НАЛОГОВЫЕ И  НЕНАЛОГОВЫЕ 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</si>
  <si>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</si>
  <si>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</si>
  <si>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</si>
  <si>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</si>
  <si>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</si>
  <si>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</si>
  <si>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</si>
  <si>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</si>
  <si>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</si>
  <si>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</si>
  <si>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</si>
  <si>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</si>
  <si>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</si>
  <si>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</si>
  <si>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</si>
  <si>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</si>
  <si>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</si>
  <si>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</si>
  <si>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</si>
  <si>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</si>
  <si>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</si>
  <si>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</si>
  <si>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</si>
  <si>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</si>
  <si>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</si>
  <si>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</si>
  <si>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</si>
  <si>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</si>
  <si>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</si>
  <si>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</si>
  <si>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2 02 15009 05 0000 150</t>
  </si>
  <si>
    <t>2 02 20302 05 0000 150</t>
  </si>
  <si>
    <t>2 02 25169 05 0000 150</t>
  </si>
  <si>
    <t>2 02 25210 05 0000 150</t>
  </si>
  <si>
    <t>2 02 25243 05 0000 150</t>
  </si>
  <si>
    <t>2 02 25511 05 0000 150</t>
  </si>
  <si>
    <t>2 02 25555 05 0000 150</t>
  </si>
  <si>
    <t>2 02 29999 05 0000 150</t>
  </si>
  <si>
    <t>Прочие субсидии бюджетам муниципальных районов</t>
  </si>
  <si>
    <t>2 02 30000 00 0000 150</t>
  </si>
  <si>
    <t>Субвенции бюджетам бюджетной системы Российской Федерации</t>
  </si>
  <si>
    <t>2 02 30024 05 0000 150</t>
  </si>
  <si>
    <t>2 02 35120 05 0000 150</t>
  </si>
  <si>
    <t>2 02 40014 05 0000 150</t>
  </si>
  <si>
    <t>2 02 49999 05 0000 150</t>
  </si>
  <si>
    <t>Прочие безвозмездные поступления</t>
  </si>
  <si>
    <t>2 07 05030 05 0000 150</t>
  </si>
  <si>
    <t>Прочие безвозмездные поступления в бюджеты муниципальных районов</t>
  </si>
  <si>
    <t>Всего</t>
  </si>
  <si>
    <t>(тыс. руб.)</t>
  </si>
  <si>
    <t>2 02 20000 00 0000 150</t>
  </si>
  <si>
    <t>2 02 36900 05 0000 150</t>
  </si>
  <si>
    <t>2 02 25304 05 0000 150</t>
  </si>
  <si>
    <t xml:space="preserve">Иные межбюджетные трансферты </t>
  </si>
  <si>
    <t xml:space="preserve">Дотации бюджетам бюджетной системы Российской Федерации
</t>
  </si>
  <si>
    <t xml:space="preserve"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
</t>
  </si>
  <si>
    <t xml:space="preserve">Субсидии бюджетам бюджетной системы Российской Федерации (межбюджетные субсидии)
</t>
  </si>
  <si>
    <t xml:space="preserve">Субсидии бюджетам муниципальных районов на строительство и реконструкцию (модернизацию) объектов питьевого водоснабжения
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</si>
  <si>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</si>
  <si>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Субсидии бюджетам муниципальных районов на проведение комплексных кадастровых работ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</si>
  <si>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</si>
  <si>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</si>
  <si>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Единая субвенция бюджетам муниципальных районов из бюджета субъекта Российской Федерации
</t>
  </si>
  <si>
    <t>2 02 40000 00 0000 150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</si>
  <si>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
</t>
  </si>
  <si>
    <t xml:space="preserve">Прочие межбюджетные трансферты, передаваемые бюджетам муниципальных районов
</t>
  </si>
  <si>
    <t>2 07 00000 00 0000 000</t>
  </si>
  <si>
    <t xml:space="preserve"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
</t>
  </si>
  <si>
    <t>2 02 35176 05 0000 150</t>
  </si>
  <si>
    <t>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</si>
  <si>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</si>
  <si>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</si>
  <si>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Объем  доходов  районного бюджета на 2022 год и плановый период 2023 и 2024 годов, формируемый за счет налоговых и неналоговых доходов, а также безвозмездных поступлений.</t>
  </si>
  <si>
    <t>2 02 20299 05 0000 150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</si>
  <si>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</si>
  <si>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</si>
  <si>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</si>
  <si>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муниципальных районов на обеспечение образовательных организаций материально-технической базой для внедрения цифровой образовательной среды</t>
  </si>
  <si>
    <t>2 02 25467 05 0000 150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</si>
  <si>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</si>
  <si>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1 17 00000 00 0000 000</t>
  </si>
  <si>
    <t>ПРОЧИЕ НЕНАЛОГОВЫЕ ДОХОДЫ</t>
  </si>
  <si>
    <t>1 17 15000 00 0000 150</t>
  </si>
  <si>
    <t>1 17 15030 05 0000 150</t>
  </si>
  <si>
    <t>Инициативные платежи, зачисляемые в бюджеты муниципальных районов</t>
  </si>
  <si>
    <t>ИНИЦИАТИВНЫЕ ПЛАТЕЖИ</t>
  </si>
  <si>
    <t>."</t>
  </si>
  <si>
    <t>2 02 15002 00 0000 150</t>
  </si>
  <si>
    <t>Дотации бюджетам муниципальных районов на поддержку мер по обеспечению сбалансированности бюджетов</t>
  </si>
  <si>
    <t>2 202 25786 05 0000 150</t>
  </si>
  <si>
    <t xml:space="preserve">Субсидии бюджетам муниципальных районов на обеспечение оснащения государственных и муниципальных общеобразовательных
организаций, в том числе структурных
подразделений указанных организаций,
государственными символами Российской Федерации
</t>
  </si>
  <si>
    <t>1 13 00000 00 0000 000</t>
  </si>
  <si>
    <t>ДОХОДЫ ОТ ОКАЗАНИЯ ПЛАТНЫХ УСЛУГ И КОМПЕНСАЦИИ ЗАТРАТ ГОСУДАРСТВА</t>
  </si>
  <si>
    <t>2 02 25519 05 0000 150</t>
  </si>
  <si>
    <t>Субсидии бюджетам на поддержку отрасли культуры</t>
  </si>
  <si>
    <t>2 02 35179 05 0000 150</t>
  </si>
  <si>
    <t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</si>
  <si>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"Приложение 2                                                            к решению Представительного Собрания Кирилловского муниципального района от 15.12.2021 № 93  (в редакции решения Представительного Собрания          от  08.12.2022 № 50)      </t>
  </si>
  <si>
    <t>Приложение 2                                                            к решению Представительного Собрания Кирилловского муниципального района                      от 23.12.2022 № 89</t>
  </si>
</sst>
</file>

<file path=xl/styles.xml><?xml version="1.0" encoding="utf-8"?>
<styleSheet xmlns="http://schemas.openxmlformats.org/spreadsheetml/2006/main">
  <numFmts count="1">
    <numFmt numFmtId="164" formatCode="#,##0.0_р_."/>
  </numFmts>
  <fonts count="5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0" fillId="2" borderId="0" xfId="0" applyFill="1"/>
    <xf numFmtId="0" fontId="0" fillId="2" borderId="0" xfId="0" applyFont="1" applyFill="1"/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2" borderId="0" xfId="0" applyFont="1" applyFill="1" applyAlignment="1">
      <alignment horizontal="right"/>
    </xf>
    <xf numFmtId="0" fontId="4" fillId="2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7"/>
  <sheetViews>
    <sheetView tabSelected="1" topLeftCell="A16" zoomScaleNormal="100" workbookViewId="0">
      <selection activeCell="C22" sqref="C22"/>
    </sheetView>
  </sheetViews>
  <sheetFormatPr defaultColWidth="9.140625" defaultRowHeight="15"/>
  <cols>
    <col min="1" max="1" width="23.28515625" style="12" customWidth="1"/>
    <col min="2" max="2" width="48.7109375" style="2" customWidth="1"/>
    <col min="3" max="5" width="14.28515625" style="2" bestFit="1" customWidth="1"/>
    <col min="6" max="16384" width="9.140625" style="2"/>
  </cols>
  <sheetData>
    <row r="1" spans="1:5" ht="66" customHeight="1">
      <c r="C1" s="28" t="s">
        <v>103</v>
      </c>
      <c r="D1" s="28"/>
      <c r="E1" s="28"/>
    </row>
    <row r="2" spans="1:5" ht="101.25" customHeight="1">
      <c r="C2" s="28" t="s">
        <v>102</v>
      </c>
      <c r="D2" s="30"/>
      <c r="E2" s="30"/>
    </row>
    <row r="3" spans="1:5" ht="46.5" customHeight="1">
      <c r="A3" s="27" t="s">
        <v>77</v>
      </c>
      <c r="B3" s="27"/>
      <c r="C3" s="27"/>
      <c r="D3" s="27"/>
      <c r="E3" s="27"/>
    </row>
    <row r="4" spans="1:5">
      <c r="A4" s="13"/>
      <c r="B4" s="3"/>
      <c r="C4" s="3"/>
      <c r="D4" s="3"/>
      <c r="E4" s="4" t="s">
        <v>54</v>
      </c>
    </row>
    <row r="5" spans="1:5" ht="38.25" customHeight="1">
      <c r="A5" s="29" t="s">
        <v>0</v>
      </c>
      <c r="B5" s="29" t="s">
        <v>1</v>
      </c>
      <c r="C5" s="29" t="s">
        <v>2</v>
      </c>
      <c r="D5" s="29"/>
      <c r="E5" s="29"/>
    </row>
    <row r="6" spans="1:5">
      <c r="A6" s="29"/>
      <c r="B6" s="29"/>
      <c r="C6" s="5">
        <v>2022</v>
      </c>
      <c r="D6" s="5">
        <v>2023</v>
      </c>
      <c r="E6" s="5">
        <v>2024</v>
      </c>
    </row>
    <row r="7" spans="1:5">
      <c r="A7" s="11">
        <v>1</v>
      </c>
      <c r="B7" s="5">
        <v>2</v>
      </c>
      <c r="C7" s="5">
        <v>3</v>
      </c>
      <c r="D7" s="5">
        <v>4</v>
      </c>
      <c r="E7" s="5">
        <v>5</v>
      </c>
    </row>
    <row r="8" spans="1:5" ht="16.5" customHeight="1">
      <c r="A8" s="14" t="s">
        <v>3</v>
      </c>
      <c r="B8" s="6" t="s">
        <v>4</v>
      </c>
      <c r="C8" s="17">
        <f>C9+C11+C13+C17+C18+C19+C21+C22+C24+C20</f>
        <v>263759.09999999998</v>
      </c>
      <c r="D8" s="17">
        <f>D9+D11+D13+D17+D18+D19+D21+D22+D24</f>
        <v>257610</v>
      </c>
      <c r="E8" s="17">
        <f>E9+E11+E13+E17+E18+E19+E21+E22+E24</f>
        <v>268838</v>
      </c>
    </row>
    <row r="9" spans="1:5" ht="15.75" customHeight="1">
      <c r="A9" s="11" t="s">
        <v>5</v>
      </c>
      <c r="B9" s="1" t="s">
        <v>6</v>
      </c>
      <c r="C9" s="18">
        <f>C10</f>
        <v>187887</v>
      </c>
      <c r="D9" s="18">
        <f t="shared" ref="D9:E9" si="0">D10</f>
        <v>199030</v>
      </c>
      <c r="E9" s="18">
        <f t="shared" si="0"/>
        <v>208608</v>
      </c>
    </row>
    <row r="10" spans="1:5" ht="17.25" customHeight="1">
      <c r="A10" s="11" t="s">
        <v>7</v>
      </c>
      <c r="B10" s="1" t="s">
        <v>8</v>
      </c>
      <c r="C10" s="18">
        <v>187887</v>
      </c>
      <c r="D10" s="18">
        <v>199030</v>
      </c>
      <c r="E10" s="18">
        <v>208608</v>
      </c>
    </row>
    <row r="11" spans="1:5" ht="44.25" customHeight="1">
      <c r="A11" s="11" t="s">
        <v>9</v>
      </c>
      <c r="B11" s="1" t="s">
        <v>10</v>
      </c>
      <c r="C11" s="18">
        <f>C12</f>
        <v>25930.9</v>
      </c>
      <c r="D11" s="18">
        <f t="shared" ref="D11:E11" si="1">D12</f>
        <v>22943</v>
      </c>
      <c r="E11" s="18">
        <f t="shared" si="1"/>
        <v>23833</v>
      </c>
    </row>
    <row r="12" spans="1:5" ht="30" customHeight="1">
      <c r="A12" s="11" t="s">
        <v>9</v>
      </c>
      <c r="B12" s="1" t="s">
        <v>11</v>
      </c>
      <c r="C12" s="18">
        <v>25930.9</v>
      </c>
      <c r="D12" s="18">
        <v>22943</v>
      </c>
      <c r="E12" s="18">
        <v>23833</v>
      </c>
    </row>
    <row r="13" spans="1:5" ht="17.25" customHeight="1">
      <c r="A13" s="11" t="s">
        <v>12</v>
      </c>
      <c r="B13" s="1" t="s">
        <v>13</v>
      </c>
      <c r="C13" s="18">
        <f>SUM(C14:C16)</f>
        <v>24801.200000000001</v>
      </c>
      <c r="D13" s="18">
        <f>SUM(D14:D16)</f>
        <v>24059</v>
      </c>
      <c r="E13" s="18">
        <f>SUM(E14:E16)</f>
        <v>24790</v>
      </c>
    </row>
    <row r="14" spans="1:5" ht="30">
      <c r="A14" s="11" t="s">
        <v>14</v>
      </c>
      <c r="B14" s="1" t="s">
        <v>15</v>
      </c>
      <c r="C14" s="18">
        <v>23800</v>
      </c>
      <c r="D14" s="18">
        <v>22918</v>
      </c>
      <c r="E14" s="18">
        <v>23599</v>
      </c>
    </row>
    <row r="15" spans="1:5" ht="18" customHeight="1">
      <c r="A15" s="11" t="s">
        <v>16</v>
      </c>
      <c r="B15" s="1" t="s">
        <v>17</v>
      </c>
      <c r="C15" s="18">
        <v>1.2</v>
      </c>
      <c r="D15" s="18">
        <v>1</v>
      </c>
      <c r="E15" s="18">
        <v>1</v>
      </c>
    </row>
    <row r="16" spans="1:5" ht="30">
      <c r="A16" s="11" t="s">
        <v>18</v>
      </c>
      <c r="B16" s="1" t="s">
        <v>19</v>
      </c>
      <c r="C16" s="18">
        <v>1000</v>
      </c>
      <c r="D16" s="18">
        <v>1140</v>
      </c>
      <c r="E16" s="18">
        <v>1190</v>
      </c>
    </row>
    <row r="17" spans="1:5" ht="16.5" customHeight="1">
      <c r="A17" s="11" t="s">
        <v>20</v>
      </c>
      <c r="B17" s="1" t="s">
        <v>21</v>
      </c>
      <c r="C17" s="18">
        <v>1700</v>
      </c>
      <c r="D17" s="18">
        <v>1000</v>
      </c>
      <c r="E17" s="18">
        <v>1000</v>
      </c>
    </row>
    <row r="18" spans="1:5" ht="44.25" customHeight="1">
      <c r="A18" s="11" t="s">
        <v>22</v>
      </c>
      <c r="B18" s="1" t="s">
        <v>23</v>
      </c>
      <c r="C18" s="18">
        <v>11588</v>
      </c>
      <c r="D18" s="18">
        <v>7642</v>
      </c>
      <c r="E18" s="18">
        <v>7642</v>
      </c>
    </row>
    <row r="19" spans="1:5" ht="30">
      <c r="A19" s="11" t="s">
        <v>24</v>
      </c>
      <c r="B19" s="1" t="s">
        <v>25</v>
      </c>
      <c r="C19" s="18">
        <v>155</v>
      </c>
      <c r="D19" s="18">
        <v>368</v>
      </c>
      <c r="E19" s="18">
        <v>397</v>
      </c>
    </row>
    <row r="20" spans="1:5" ht="30">
      <c r="A20" s="25" t="s">
        <v>96</v>
      </c>
      <c r="B20" s="1" t="s">
        <v>97</v>
      </c>
      <c r="C20" s="18">
        <v>4000</v>
      </c>
      <c r="D20" s="18">
        <v>0</v>
      </c>
      <c r="E20" s="18">
        <v>0</v>
      </c>
    </row>
    <row r="21" spans="1:5" ht="30.75" customHeight="1">
      <c r="A21" s="11" t="s">
        <v>26</v>
      </c>
      <c r="B21" s="1" t="s">
        <v>27</v>
      </c>
      <c r="C21" s="18">
        <v>5700</v>
      </c>
      <c r="D21" s="18">
        <v>2191</v>
      </c>
      <c r="E21" s="18">
        <v>2191</v>
      </c>
    </row>
    <row r="22" spans="1:5" ht="15.75" customHeight="1">
      <c r="A22" s="11" t="s">
        <v>28</v>
      </c>
      <c r="B22" s="1" t="s">
        <v>29</v>
      </c>
      <c r="C22" s="18">
        <v>1700</v>
      </c>
      <c r="D22" s="18">
        <v>377</v>
      </c>
      <c r="E22" s="18">
        <v>377</v>
      </c>
    </row>
    <row r="23" spans="1:5" ht="15.75" customHeight="1">
      <c r="A23" s="22" t="s">
        <v>85</v>
      </c>
      <c r="B23" s="1" t="s">
        <v>86</v>
      </c>
      <c r="C23" s="18">
        <f>SUM(C24)</f>
        <v>297</v>
      </c>
      <c r="D23" s="18">
        <f t="shared" ref="D23:E24" si="2">SUM(D24)</f>
        <v>0</v>
      </c>
      <c r="E23" s="18">
        <f t="shared" si="2"/>
        <v>0</v>
      </c>
    </row>
    <row r="24" spans="1:5" ht="15.75" customHeight="1">
      <c r="A24" s="22" t="s">
        <v>87</v>
      </c>
      <c r="B24" s="1" t="s">
        <v>90</v>
      </c>
      <c r="C24" s="18">
        <f>SUM(C25)</f>
        <v>297</v>
      </c>
      <c r="D24" s="18">
        <f t="shared" si="2"/>
        <v>0</v>
      </c>
      <c r="E24" s="18">
        <f t="shared" si="2"/>
        <v>0</v>
      </c>
    </row>
    <row r="25" spans="1:5" ht="33" customHeight="1">
      <c r="A25" s="22" t="s">
        <v>88</v>
      </c>
      <c r="B25" s="1" t="s">
        <v>89</v>
      </c>
      <c r="C25" s="18">
        <v>297</v>
      </c>
      <c r="D25" s="18">
        <v>0</v>
      </c>
      <c r="E25" s="18">
        <v>0</v>
      </c>
    </row>
    <row r="26" spans="1:5" ht="18.75" customHeight="1">
      <c r="A26" s="14" t="s">
        <v>30</v>
      </c>
      <c r="B26" s="6" t="s">
        <v>31</v>
      </c>
      <c r="C26" s="17">
        <f>C27+C54</f>
        <v>510452</v>
      </c>
      <c r="D26" s="17">
        <f>D27+D54</f>
        <v>380394.39999999997</v>
      </c>
      <c r="E26" s="17">
        <f>E27+E54</f>
        <v>500639.6</v>
      </c>
    </row>
    <row r="27" spans="1:5" ht="30" customHeight="1">
      <c r="A27" s="11" t="s">
        <v>32</v>
      </c>
      <c r="B27" s="1" t="s">
        <v>33</v>
      </c>
      <c r="C27" s="18">
        <f>C28+C31+C44+C51</f>
        <v>510452</v>
      </c>
      <c r="D27" s="18">
        <f>D28+D31+D44+D51</f>
        <v>380394.39999999997</v>
      </c>
      <c r="E27" s="18">
        <f>E28+E31+E44+E51</f>
        <v>500639.6</v>
      </c>
    </row>
    <row r="28" spans="1:5" ht="33" customHeight="1">
      <c r="A28" s="11" t="s">
        <v>34</v>
      </c>
      <c r="B28" s="1" t="s">
        <v>59</v>
      </c>
      <c r="C28" s="18">
        <f>SUM(C29:C30)</f>
        <v>134972.79999999999</v>
      </c>
      <c r="D28" s="18">
        <f t="shared" ref="D28:E28" si="3">SUM(D29:D30)</f>
        <v>60749.7</v>
      </c>
      <c r="E28" s="18">
        <f t="shared" si="3"/>
        <v>60749.7</v>
      </c>
    </row>
    <row r="29" spans="1:5" ht="48.75" customHeight="1">
      <c r="A29" s="24" t="s">
        <v>92</v>
      </c>
      <c r="B29" s="1" t="s">
        <v>93</v>
      </c>
      <c r="C29" s="18">
        <f>66393.4+92.8</f>
        <v>66486.2</v>
      </c>
      <c r="D29" s="18">
        <v>0</v>
      </c>
      <c r="E29" s="18">
        <v>0</v>
      </c>
    </row>
    <row r="30" spans="1:5" ht="62.25" customHeight="1">
      <c r="A30" s="11" t="s">
        <v>35</v>
      </c>
      <c r="B30" s="7" t="s">
        <v>60</v>
      </c>
      <c r="C30" s="18">
        <v>68486.600000000006</v>
      </c>
      <c r="D30" s="18">
        <v>60749.7</v>
      </c>
      <c r="E30" s="18">
        <v>60749.7</v>
      </c>
    </row>
    <row r="31" spans="1:5" ht="31.5" customHeight="1">
      <c r="A31" s="11" t="s">
        <v>55</v>
      </c>
      <c r="B31" s="1" t="s">
        <v>61</v>
      </c>
      <c r="C31" s="18">
        <f>SUM(C32:C43)</f>
        <v>169911.79999999996</v>
      </c>
      <c r="D31" s="18">
        <f>SUM(D32:D43)</f>
        <v>119850.50000000001</v>
      </c>
      <c r="E31" s="18">
        <f>SUM(E32:E43)</f>
        <v>239746.80000000002</v>
      </c>
    </row>
    <row r="32" spans="1:5" ht="44.45" customHeight="1">
      <c r="A32" s="11" t="s">
        <v>78</v>
      </c>
      <c r="B32" s="1" t="s">
        <v>79</v>
      </c>
      <c r="C32" s="18">
        <v>49583.8</v>
      </c>
      <c r="D32" s="18">
        <f>170812.7-91317.4+1166.3</f>
        <v>80661.60000000002</v>
      </c>
      <c r="E32" s="18">
        <f>102376.6+99952</f>
        <v>202328.6</v>
      </c>
    </row>
    <row r="33" spans="1:5" ht="105">
      <c r="A33" s="11" t="s">
        <v>36</v>
      </c>
      <c r="B33" s="7" t="s">
        <v>76</v>
      </c>
      <c r="C33" s="18">
        <v>10746.9</v>
      </c>
      <c r="D33" s="18">
        <f>65145.9-57749.7</f>
        <v>7396.2000000000044</v>
      </c>
      <c r="E33" s="18">
        <f>38965.6-20141.2</f>
        <v>18824.399999999998</v>
      </c>
    </row>
    <row r="34" spans="1:5" ht="81" customHeight="1">
      <c r="A34" s="11" t="s">
        <v>37</v>
      </c>
      <c r="B34" s="7" t="s">
        <v>80</v>
      </c>
      <c r="C34" s="19">
        <v>3135.1</v>
      </c>
      <c r="D34" s="18">
        <v>1568.5</v>
      </c>
      <c r="E34" s="18">
        <v>3000</v>
      </c>
    </row>
    <row r="35" spans="1:5" ht="60">
      <c r="A35" s="11" t="s">
        <v>38</v>
      </c>
      <c r="B35" s="7" t="s">
        <v>82</v>
      </c>
      <c r="C35" s="19">
        <v>0</v>
      </c>
      <c r="D35" s="18">
        <v>7825</v>
      </c>
      <c r="E35" s="18">
        <v>0</v>
      </c>
    </row>
    <row r="36" spans="1:5" ht="45" customHeight="1">
      <c r="A36" s="11" t="s">
        <v>39</v>
      </c>
      <c r="B36" s="7" t="s">
        <v>62</v>
      </c>
      <c r="C36" s="19">
        <f>81073.2-2588.1-2808.8</f>
        <v>75676.299999999988</v>
      </c>
      <c r="D36" s="18">
        <v>0</v>
      </c>
      <c r="E36" s="18">
        <v>0</v>
      </c>
    </row>
    <row r="37" spans="1:5" ht="77.25" customHeight="1">
      <c r="A37" s="11" t="s">
        <v>57</v>
      </c>
      <c r="B37" s="7" t="s">
        <v>63</v>
      </c>
      <c r="C37" s="19">
        <v>7423.4</v>
      </c>
      <c r="D37" s="18">
        <v>7104.5</v>
      </c>
      <c r="E37" s="18">
        <v>7304.9</v>
      </c>
    </row>
    <row r="38" spans="1:5" ht="60">
      <c r="A38" s="21" t="s">
        <v>83</v>
      </c>
      <c r="B38" s="7" t="s">
        <v>84</v>
      </c>
      <c r="C38" s="19">
        <v>1094.9000000000001</v>
      </c>
      <c r="D38" s="18">
        <v>0</v>
      </c>
      <c r="E38" s="18">
        <v>0</v>
      </c>
    </row>
    <row r="39" spans="1:5" ht="31.5" customHeight="1">
      <c r="A39" s="11" t="s">
        <v>40</v>
      </c>
      <c r="B39" s="1" t="s">
        <v>64</v>
      </c>
      <c r="C39" s="19">
        <v>270.89999999999998</v>
      </c>
      <c r="D39" s="18">
        <v>310.5</v>
      </c>
      <c r="E39" s="18">
        <v>387.7</v>
      </c>
    </row>
    <row r="40" spans="1:5" ht="31.5" customHeight="1">
      <c r="A40" s="26" t="s">
        <v>98</v>
      </c>
      <c r="B40" s="1" t="s">
        <v>99</v>
      </c>
      <c r="C40" s="19">
        <v>324.7</v>
      </c>
      <c r="D40" s="18">
        <v>324.7</v>
      </c>
      <c r="E40" s="18">
        <v>324.7</v>
      </c>
    </row>
    <row r="41" spans="1:5" ht="60">
      <c r="A41" s="11" t="s">
        <v>41</v>
      </c>
      <c r="B41" s="7" t="s">
        <v>81</v>
      </c>
      <c r="C41" s="19">
        <v>1451.8</v>
      </c>
      <c r="D41" s="18">
        <v>1641.3</v>
      </c>
      <c r="E41" s="18">
        <v>1767.9</v>
      </c>
    </row>
    <row r="42" spans="1:5" ht="108.75" customHeight="1">
      <c r="A42" s="24" t="s">
        <v>94</v>
      </c>
      <c r="B42" s="7" t="s">
        <v>95</v>
      </c>
      <c r="C42" s="19">
        <v>722.4</v>
      </c>
      <c r="D42" s="18">
        <v>0</v>
      </c>
      <c r="E42" s="18">
        <v>0</v>
      </c>
    </row>
    <row r="43" spans="1:5" ht="20.25" customHeight="1">
      <c r="A43" s="11" t="s">
        <v>42</v>
      </c>
      <c r="B43" s="1" t="s">
        <v>43</v>
      </c>
      <c r="C43" s="19">
        <v>19481.599999999999</v>
      </c>
      <c r="D43" s="18">
        <f>5808.6+6633.3+576.3</f>
        <v>13018.2</v>
      </c>
      <c r="E43" s="18">
        <v>5808.6</v>
      </c>
    </row>
    <row r="44" spans="1:5" ht="30">
      <c r="A44" s="11" t="s">
        <v>44</v>
      </c>
      <c r="B44" s="1" t="s">
        <v>45</v>
      </c>
      <c r="C44" s="18">
        <f>SUM(C45:C50)</f>
        <v>198841.2</v>
      </c>
      <c r="D44" s="18">
        <f>SUM(D45:D50)</f>
        <v>194413.09999999998</v>
      </c>
      <c r="E44" s="18">
        <f>SUM(E45:E50)</f>
        <v>194735</v>
      </c>
    </row>
    <row r="45" spans="1:5" ht="45.75" customHeight="1">
      <c r="A45" s="11" t="s">
        <v>46</v>
      </c>
      <c r="B45" s="1" t="s">
        <v>65</v>
      </c>
      <c r="C45" s="18">
        <v>188593.2</v>
      </c>
      <c r="D45" s="18">
        <f>181977.4-198</f>
        <v>181779.4</v>
      </c>
      <c r="E45" s="18">
        <v>182101.6</v>
      </c>
    </row>
    <row r="46" spans="1:5" ht="75" customHeight="1">
      <c r="A46" s="11" t="s">
        <v>47</v>
      </c>
      <c r="B46" s="1" t="s">
        <v>66</v>
      </c>
      <c r="C46" s="18">
        <v>17.7</v>
      </c>
      <c r="D46" s="18">
        <v>2.1</v>
      </c>
      <c r="E46" s="18">
        <v>1.9</v>
      </c>
    </row>
    <row r="47" spans="1:5" ht="91.5" customHeight="1">
      <c r="A47" s="11" t="s">
        <v>73</v>
      </c>
      <c r="B47" s="1" t="s">
        <v>72</v>
      </c>
      <c r="C47" s="18">
        <v>1012.3</v>
      </c>
      <c r="D47" s="18">
        <v>800</v>
      </c>
      <c r="E47" s="18">
        <v>800</v>
      </c>
    </row>
    <row r="48" spans="1:5" ht="80.25" customHeight="1">
      <c r="A48" s="26" t="s">
        <v>100</v>
      </c>
      <c r="B48" s="1" t="s">
        <v>101</v>
      </c>
      <c r="C48" s="18">
        <v>351.1</v>
      </c>
      <c r="D48" s="18">
        <v>0</v>
      </c>
      <c r="E48" s="18">
        <v>0</v>
      </c>
    </row>
    <row r="49" spans="1:5" ht="77.25" customHeight="1">
      <c r="A49" s="15" t="s">
        <v>74</v>
      </c>
      <c r="B49" s="10" t="s">
        <v>75</v>
      </c>
      <c r="C49" s="19">
        <v>6019.1</v>
      </c>
      <c r="D49" s="19">
        <v>8983.7999999999993</v>
      </c>
      <c r="E49" s="19">
        <v>8983.7999999999993</v>
      </c>
    </row>
    <row r="50" spans="1:5" ht="47.25" customHeight="1">
      <c r="A50" s="11" t="s">
        <v>56</v>
      </c>
      <c r="B50" s="1" t="s">
        <v>67</v>
      </c>
      <c r="C50" s="18">
        <v>2847.8</v>
      </c>
      <c r="D50" s="18">
        <v>2847.8</v>
      </c>
      <c r="E50" s="19">
        <v>2847.7</v>
      </c>
    </row>
    <row r="51" spans="1:5" ht="17.25" customHeight="1">
      <c r="A51" s="11" t="s">
        <v>68</v>
      </c>
      <c r="B51" s="1" t="s">
        <v>58</v>
      </c>
      <c r="C51" s="18">
        <f>SUM(C52:C53)</f>
        <v>6726.2</v>
      </c>
      <c r="D51" s="18">
        <f t="shared" ref="D51:E51" si="4">SUM(D52:D53)</f>
        <v>5381.1</v>
      </c>
      <c r="E51" s="18">
        <f t="shared" si="4"/>
        <v>5408.1</v>
      </c>
    </row>
    <row r="52" spans="1:5" ht="80.25" customHeight="1">
      <c r="A52" s="11" t="s">
        <v>48</v>
      </c>
      <c r="B52" s="1" t="s">
        <v>69</v>
      </c>
      <c r="C52" s="18">
        <v>5347.4</v>
      </c>
      <c r="D52" s="18">
        <v>5381.1</v>
      </c>
      <c r="E52" s="18">
        <v>5408.1</v>
      </c>
    </row>
    <row r="53" spans="1:5" ht="33" customHeight="1">
      <c r="A53" s="11" t="s">
        <v>49</v>
      </c>
      <c r="B53" s="7" t="s">
        <v>70</v>
      </c>
      <c r="C53" s="18">
        <v>1378.8</v>
      </c>
      <c r="D53" s="18">
        <v>0</v>
      </c>
      <c r="E53" s="18">
        <v>0</v>
      </c>
    </row>
    <row r="54" spans="1:5" ht="15.75" customHeight="1">
      <c r="A54" s="16" t="s">
        <v>71</v>
      </c>
      <c r="B54" s="9" t="s">
        <v>50</v>
      </c>
      <c r="C54" s="20">
        <f>SUM(C55)</f>
        <v>0</v>
      </c>
      <c r="D54" s="20">
        <f t="shared" ref="D54:E54" si="5">SUM(D55)</f>
        <v>0</v>
      </c>
      <c r="E54" s="20">
        <f t="shared" si="5"/>
        <v>0</v>
      </c>
    </row>
    <row r="55" spans="1:5" ht="34.5" customHeight="1">
      <c r="A55" s="16" t="s">
        <v>51</v>
      </c>
      <c r="B55" s="9" t="s">
        <v>52</v>
      </c>
      <c r="C55" s="23">
        <v>0</v>
      </c>
      <c r="D55" s="20">
        <v>0</v>
      </c>
      <c r="E55" s="20">
        <v>0</v>
      </c>
    </row>
    <row r="56" spans="1:5" ht="16.5" customHeight="1">
      <c r="A56" s="11"/>
      <c r="B56" s="6" t="s">
        <v>53</v>
      </c>
      <c r="C56" s="17">
        <f>C26+C8</f>
        <v>774211.1</v>
      </c>
      <c r="D56" s="17">
        <f>D26+D8</f>
        <v>638004.39999999991</v>
      </c>
      <c r="E56" s="17">
        <f>E26+E8</f>
        <v>769477.6</v>
      </c>
    </row>
    <row r="57" spans="1:5">
      <c r="A57" s="13"/>
      <c r="B57" s="3"/>
      <c r="C57" s="3"/>
      <c r="D57" s="3"/>
      <c r="E57" s="8" t="s">
        <v>91</v>
      </c>
    </row>
  </sheetData>
  <mergeCells count="6">
    <mergeCell ref="A3:E3"/>
    <mergeCell ref="C1:E1"/>
    <mergeCell ref="A5:A6"/>
    <mergeCell ref="B5:B6"/>
    <mergeCell ref="C5:E5"/>
    <mergeCell ref="C2:E2"/>
  </mergeCells>
  <pageMargins left="0.59055118110236227" right="0" top="0" bottom="0" header="0" footer="0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2023-01-16T11:57:29Z</dcterms:modified>
</cp:coreProperties>
</file>