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9040" windowHeight="15840"/>
  </bookViews>
  <sheets>
    <sheet name="Исп-е бюджета на тек.год" sheetId="1" r:id="rId1"/>
  </sheets>
  <definedNames>
    <definedName name="_xlnm.Print_Area" localSheetId="0">'Исп-е бюджета на тек.год'!$A$1:$A$2</definedName>
  </definedNames>
  <calcPr calcId="125725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56" i="1"/>
  <c r="K55"/>
  <c r="J55"/>
  <c r="L55" s="1"/>
  <c r="L54"/>
  <c r="L53"/>
  <c r="K52"/>
  <c r="J52"/>
  <c r="L52" s="1"/>
  <c r="L51"/>
  <c r="L50"/>
  <c r="L49"/>
  <c r="K48"/>
  <c r="J48"/>
  <c r="L48" s="1"/>
  <c r="L47"/>
  <c r="L46"/>
  <c r="K45"/>
  <c r="J45"/>
  <c r="L45" s="1"/>
  <c r="L43"/>
  <c r="K42"/>
  <c r="J42"/>
  <c r="L41"/>
  <c r="L40"/>
  <c r="L39"/>
  <c r="L38"/>
  <c r="L37"/>
  <c r="K36"/>
  <c r="J36"/>
  <c r="L35"/>
  <c r="L34"/>
  <c r="K33"/>
  <c r="J33"/>
  <c r="L32"/>
  <c r="L31"/>
  <c r="L30"/>
  <c r="L29"/>
  <c r="K28"/>
  <c r="J28"/>
  <c r="L27"/>
  <c r="L26"/>
  <c r="L25"/>
  <c r="L24"/>
  <c r="L23"/>
  <c r="K22"/>
  <c r="J22"/>
  <c r="L21"/>
  <c r="L20"/>
  <c r="K18"/>
  <c r="J18"/>
  <c r="L18" s="1"/>
  <c r="L17"/>
  <c r="K16"/>
  <c r="J16"/>
  <c r="L16" s="1"/>
  <c r="L15"/>
  <c r="L14"/>
  <c r="L12"/>
  <c r="L11"/>
  <c r="L10"/>
  <c r="L9"/>
  <c r="L8"/>
  <c r="K7"/>
  <c r="J7"/>
  <c r="J57" s="1"/>
  <c r="L7" l="1"/>
  <c r="L22"/>
  <c r="L28"/>
  <c r="L33"/>
  <c r="L36"/>
  <c r="L42"/>
  <c r="K57"/>
  <c r="L57" l="1"/>
</calcChain>
</file>

<file path=xl/sharedStrings.xml><?xml version="1.0" encoding="utf-8"?>
<sst xmlns="http://schemas.openxmlformats.org/spreadsheetml/2006/main" count="166" uniqueCount="79">
  <si>
    <t>Социальное обеспечение населения</t>
  </si>
  <si>
    <t>Коммунальное хозяйство</t>
  </si>
  <si>
    <t>Другие вопросы в области национальной экономики</t>
  </si>
  <si>
    <t>Другие общегосударственные вопросы</t>
  </si>
  <si>
    <t>Периодическая печать и издательства</t>
  </si>
  <si>
    <t>Массовый спорт</t>
  </si>
  <si>
    <t>Другие вопросы в области социальной политики</t>
  </si>
  <si>
    <t>Пенсионное обеспечение</t>
  </si>
  <si>
    <t>Другие вопросы в области здравоохранения</t>
  </si>
  <si>
    <t>Санитарно-эпидемиологическое благополучие</t>
  </si>
  <si>
    <t>Культура</t>
  </si>
  <si>
    <t>Другие вопросы в области охраны окружающей среды</t>
  </si>
  <si>
    <t>Благоустройство</t>
  </si>
  <si>
    <t>Жилищное хозяйство</t>
  </si>
  <si>
    <t>Транспорт</t>
  </si>
  <si>
    <t>Другие вопросы в области национальной безопасности и правоохранительной деятельности</t>
  </si>
  <si>
    <t>Судебная система</t>
  </si>
  <si>
    <t>Другие вопросы в области образования</t>
  </si>
  <si>
    <t>Дополнительное образование детей</t>
  </si>
  <si>
    <t>Общее образование</t>
  </si>
  <si>
    <t>Дошкольное образование</t>
  </si>
  <si>
    <t>Подраздел</t>
  </si>
  <si>
    <t>Раздел</t>
  </si>
  <si>
    <t>Расходы бюджета</t>
  </si>
  <si>
    <t>Структура расходов</t>
  </si>
  <si>
    <t>ОБЩЕГОСУДАРСТВЕННЫЕ ВОПРОСЫ</t>
  </si>
  <si>
    <t>Функционирование высшего должностного лица</t>
  </si>
  <si>
    <t>Функционирование представительных органов власти</t>
  </si>
  <si>
    <t>Функционирование местных администраций</t>
  </si>
  <si>
    <t>Обеспечение деятельности финансовых органов</t>
  </si>
  <si>
    <t>Резервный фонд</t>
  </si>
  <si>
    <t>НАЦИОНАЛЬНАЯ БЕЗОПАСНОСТЬ И ПРАВООХРАНИТЕЛЬНАЯ ДЕЯТЕЛЬНОСТЬ</t>
  </si>
  <si>
    <t>НАЦИОНАЛЬНАЯ ЭКОНОМИКА</t>
  </si>
  <si>
    <t>Общеэкономические вопросы</t>
  </si>
  <si>
    <t>Сельскохозяйственное производство и рыболовство</t>
  </si>
  <si>
    <t>Дорожное хозяйство</t>
  </si>
  <si>
    <t>ЖИЛИЩНО-КОММУНАЛЬНОЕ ХОЗЯЙСТВО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</si>
  <si>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</si>
  <si>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</si>
  <si>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</si>
  <si>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</si>
  <si>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Молодёжная политика и оздоровление детей</t>
  </si>
  <si>
    <t>КУЛЬТУРА, КИНЕМАТОГРАФИЯ</t>
  </si>
  <si>
    <t>Другие вопросы в области культуры, кинематографии</t>
  </si>
  <si>
    <t>ЗДРАВООХРАНЕНИЕ</t>
  </si>
  <si>
    <t>СОЦИАЛЬНАЯ ПОЛИТИКА</t>
  </si>
  <si>
    <t>ФИЗИЧЕСКАЯ КУЛЬТУРА И СПОРТ</t>
  </si>
  <si>
    <t xml:space="preserve">Физическая культура   </t>
  </si>
  <si>
    <t>СРЕДСТВА МАССОВОЙ ИНФОРМАЦИИ</t>
  </si>
  <si>
    <t>ИТОГО РАСХОДОВ:</t>
  </si>
  <si>
    <t>ДЕФИЦИТ/ПРОФИЦИТ (-/+)</t>
  </si>
  <si>
    <t>Утверждено в бюджете на 2024 год</t>
  </si>
  <si>
    <t>% исполнения к утверждённым назначениям</t>
  </si>
  <si>
    <t>Обеспечение проведения выборов и референдумов</t>
  </si>
  <si>
    <t>НАЦИОНАЛЬНАЯ ОБОРОНА</t>
  </si>
  <si>
    <t>Мобилизационная и вневойсковая подготовка</t>
  </si>
  <si>
    <t>ИСТОЧНИКИ ФИНАНСИРОВАНИЯ ДЕФИЦИТА БЮДЖЕТА</t>
  </si>
  <si>
    <t>Источники внутреннего финансирования дефицита бюджета</t>
  </si>
  <si>
    <t>Изменение остатков средств на счетах по учету средств бюджета</t>
  </si>
  <si>
    <t>(тыс. руб)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</si>
  <si>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</si>
  <si>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Защита населения и территории от чрезвычайных ситуаций природного и техногенного характера, пожарная безопасность</t>
  </si>
  <si>
    <t>01</t>
  </si>
  <si>
    <t>00</t>
  </si>
  <si>
    <t>02</t>
  </si>
  <si>
    <t>03</t>
  </si>
  <si>
    <t>04</t>
  </si>
  <si>
    <t>05</t>
  </si>
  <si>
    <t>06</t>
  </si>
  <si>
    <t>07</t>
  </si>
  <si>
    <t>11</t>
  </si>
  <si>
    <t>13</t>
  </si>
  <si>
    <t>09</t>
  </si>
  <si>
    <t>10</t>
  </si>
  <si>
    <t>14</t>
  </si>
  <si>
    <t>08</t>
  </si>
  <si>
    <t>12</t>
  </si>
  <si>
    <t>РАСХОДНАЯ ЧАСТЬ БЮДЖЕТА</t>
  </si>
  <si>
    <t>Фактическое исполнение          на 1 октября     2024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</si>
</sst>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6">
    <font>
      <sz val="10"/>
      <name val="Arial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0" fillId="0" borderId="0" xfId="0" applyProtection="1"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2" borderId="0" xfId="1" applyNumberFormat="1" applyFont="1" applyFill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49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wrapText="1"/>
    </xf>
    <xf numFmtId="49" fontId="4" fillId="0" borderId="3" xfId="0" applyNumberFormat="1" applyFont="1" applyBorder="1" applyAlignment="1">
      <alignment horizontal="left" wrapText="1"/>
    </xf>
    <xf numFmtId="49" fontId="4" fillId="0" borderId="4" xfId="0" applyNumberFormat="1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2" fontId="3" fillId="0" borderId="2" xfId="0" applyNumberFormat="1" applyFont="1" applyBorder="1" applyAlignment="1">
      <alignment horizontal="left" vertical="center" wrapText="1"/>
    </xf>
    <xf numFmtId="2" fontId="0" fillId="0" borderId="3" xfId="0" applyNumberFormat="1" applyBorder="1" applyAlignment="1">
      <alignment horizontal="left" vertical="center" wrapText="1"/>
    </xf>
    <xf numFmtId="2" fontId="0" fillId="0" borderId="4" xfId="0" applyNumberForma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/>
    </xf>
    <xf numFmtId="49" fontId="4" fillId="0" borderId="3" xfId="0" applyNumberFormat="1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3"/>
  <sheetViews>
    <sheetView showGridLines="0" tabSelected="1" topLeftCell="C44" zoomScaleNormal="100" workbookViewId="0">
      <selection activeCell="O10" sqref="O10"/>
    </sheetView>
  </sheetViews>
  <sheetFormatPr defaultColWidth="9.140625" defaultRowHeight="12.75"/>
  <cols>
    <col min="1" max="1" width="1" hidden="1" customWidth="1"/>
    <col min="2" max="2" width="0" hidden="1" customWidth="1"/>
    <col min="3" max="3" width="10.140625" customWidth="1"/>
    <col min="4" max="6" width="9.140625" customWidth="1"/>
    <col min="7" max="7" width="33.140625" customWidth="1"/>
    <col min="8" max="8" width="11.5703125" customWidth="1"/>
    <col min="9" max="9" width="13.140625" customWidth="1"/>
    <col min="10" max="10" width="17.140625" customWidth="1"/>
    <col min="11" max="11" width="19.5703125" customWidth="1"/>
    <col min="12" max="12" width="19.42578125" customWidth="1"/>
    <col min="13" max="13" width="15.85546875" customWidth="1"/>
    <col min="14" max="236" width="9.140625" customWidth="1"/>
  </cols>
  <sheetData>
    <row r="1" spans="1:13" ht="27.6" customHeight="1">
      <c r="A1" s="1"/>
      <c r="B1" s="1"/>
      <c r="C1" s="1"/>
    </row>
    <row r="2" spans="1:13" ht="12.75" customHeight="1">
      <c r="A2" s="2"/>
      <c r="B2" s="1"/>
      <c r="C2" s="52" t="s">
        <v>77</v>
      </c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3" ht="6.75" customHeight="1"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</row>
    <row r="4" spans="1:13" ht="6" hidden="1" customHeight="1">
      <c r="C4" s="21"/>
      <c r="D4" s="21"/>
      <c r="E4" s="21"/>
      <c r="F4" s="21"/>
      <c r="G4" s="21"/>
      <c r="H4" s="53"/>
      <c r="I4" s="53"/>
      <c r="J4" s="53"/>
      <c r="K4" s="22"/>
      <c r="L4" s="22"/>
      <c r="M4" s="22"/>
    </row>
    <row r="5" spans="1:13" ht="15.75">
      <c r="C5" s="54" t="s">
        <v>59</v>
      </c>
      <c r="D5" s="54"/>
      <c r="E5" s="54"/>
      <c r="F5" s="54"/>
      <c r="G5" s="54"/>
      <c r="H5" s="54"/>
      <c r="I5" s="54"/>
      <c r="J5" s="54"/>
      <c r="K5" s="54"/>
      <c r="L5" s="54"/>
      <c r="M5" s="54"/>
    </row>
    <row r="6" spans="1:13" ht="70.5" customHeight="1">
      <c r="C6" s="55" t="s">
        <v>23</v>
      </c>
      <c r="D6" s="55"/>
      <c r="E6" s="55"/>
      <c r="F6" s="55"/>
      <c r="G6" s="55"/>
      <c r="H6" s="3" t="s">
        <v>22</v>
      </c>
      <c r="I6" s="3" t="s">
        <v>21</v>
      </c>
      <c r="J6" s="4" t="s">
        <v>51</v>
      </c>
      <c r="K6" s="4" t="s">
        <v>78</v>
      </c>
      <c r="L6" s="4" t="s">
        <v>52</v>
      </c>
      <c r="M6" s="5" t="s">
        <v>24</v>
      </c>
    </row>
    <row r="7" spans="1:13" ht="15.75">
      <c r="C7" s="45" t="s">
        <v>25</v>
      </c>
      <c r="D7" s="45"/>
      <c r="E7" s="45"/>
      <c r="F7" s="45"/>
      <c r="G7" s="45"/>
      <c r="H7" s="6" t="s">
        <v>62</v>
      </c>
      <c r="I7" s="6" t="s">
        <v>63</v>
      </c>
      <c r="J7" s="7">
        <f>SUM(J8:J15)</f>
        <v>151597.09999999998</v>
      </c>
      <c r="K7" s="7">
        <f>SUM(K8:K15)</f>
        <v>85493.6</v>
      </c>
      <c r="L7" s="8">
        <f>K7/J7</f>
        <v>0.56395274052076205</v>
      </c>
      <c r="M7" s="24">
        <v>9.4E-2</v>
      </c>
    </row>
    <row r="8" spans="1:13" ht="29.25" customHeight="1">
      <c r="C8" s="25" t="s">
        <v>26</v>
      </c>
      <c r="D8" s="25"/>
      <c r="E8" s="25"/>
      <c r="F8" s="25"/>
      <c r="G8" s="25"/>
      <c r="H8" s="9" t="s">
        <v>62</v>
      </c>
      <c r="I8" s="9" t="s">
        <v>64</v>
      </c>
      <c r="J8" s="10">
        <v>2669.5</v>
      </c>
      <c r="K8" s="10">
        <v>1762.5</v>
      </c>
      <c r="L8" s="11">
        <f t="shared" ref="L8:L57" si="0">K8/J8</f>
        <v>0.66023599925079601</v>
      </c>
      <c r="M8" s="11">
        <v>2E-3</v>
      </c>
    </row>
    <row r="9" spans="1:13" ht="19.5" customHeight="1">
      <c r="C9" s="26" t="s">
        <v>27</v>
      </c>
      <c r="D9" s="26"/>
      <c r="E9" s="26"/>
      <c r="F9" s="26"/>
      <c r="G9" s="26"/>
      <c r="H9" s="9" t="s">
        <v>62</v>
      </c>
      <c r="I9" s="9" t="s">
        <v>65</v>
      </c>
      <c r="J9" s="10">
        <v>76</v>
      </c>
      <c r="K9" s="12">
        <v>31.8</v>
      </c>
      <c r="L9" s="11">
        <f t="shared" si="0"/>
        <v>0.41842105263157897</v>
      </c>
      <c r="M9" s="11">
        <v>0</v>
      </c>
    </row>
    <row r="10" spans="1:13" ht="15.75">
      <c r="C10" s="26" t="s">
        <v>28</v>
      </c>
      <c r="D10" s="26"/>
      <c r="E10" s="26"/>
      <c r="F10" s="26"/>
      <c r="G10" s="26"/>
      <c r="H10" s="9" t="s">
        <v>62</v>
      </c>
      <c r="I10" s="9" t="s">
        <v>66</v>
      </c>
      <c r="J10" s="12">
        <v>72401.2</v>
      </c>
      <c r="K10" s="10">
        <v>43180.3</v>
      </c>
      <c r="L10" s="11">
        <f t="shared" si="0"/>
        <v>0.59640309829118865</v>
      </c>
      <c r="M10" s="11">
        <v>4.7E-2</v>
      </c>
    </row>
    <row r="11" spans="1:13" ht="15.75" customHeight="1">
      <c r="C11" s="27" t="s">
        <v>16</v>
      </c>
      <c r="D11" s="28"/>
      <c r="E11" s="28"/>
      <c r="F11" s="28"/>
      <c r="G11" s="29"/>
      <c r="H11" s="9" t="s">
        <v>62</v>
      </c>
      <c r="I11" s="9" t="s">
        <v>67</v>
      </c>
      <c r="J11" s="10">
        <v>1.9</v>
      </c>
      <c r="K11" s="10">
        <v>1.9</v>
      </c>
      <c r="L11" s="11">
        <f t="shared" si="0"/>
        <v>1</v>
      </c>
      <c r="M11" s="11">
        <v>0</v>
      </c>
    </row>
    <row r="12" spans="1:13" ht="15.75">
      <c r="C12" s="26" t="s">
        <v>29</v>
      </c>
      <c r="D12" s="26"/>
      <c r="E12" s="26"/>
      <c r="F12" s="26"/>
      <c r="G12" s="26"/>
      <c r="H12" s="9" t="s">
        <v>62</v>
      </c>
      <c r="I12" s="9" t="s">
        <v>68</v>
      </c>
      <c r="J12" s="10">
        <v>13282.7</v>
      </c>
      <c r="K12" s="10">
        <v>7042.3</v>
      </c>
      <c r="L12" s="11">
        <f>K12/J12</f>
        <v>0.53018588088265184</v>
      </c>
      <c r="M12" s="11">
        <v>8.0000000000000002E-3</v>
      </c>
    </row>
    <row r="13" spans="1:13" ht="15.75">
      <c r="C13" s="27" t="s">
        <v>53</v>
      </c>
      <c r="D13" s="30"/>
      <c r="E13" s="30"/>
      <c r="F13" s="30"/>
      <c r="G13" s="31"/>
      <c r="H13" s="9" t="s">
        <v>62</v>
      </c>
      <c r="I13" s="9" t="s">
        <v>69</v>
      </c>
      <c r="J13" s="10">
        <v>0</v>
      </c>
      <c r="K13" s="10">
        <v>0</v>
      </c>
      <c r="L13" s="11">
        <v>0</v>
      </c>
      <c r="M13" s="11">
        <v>0</v>
      </c>
    </row>
    <row r="14" spans="1:13" ht="15.75">
      <c r="C14" s="26" t="s">
        <v>30</v>
      </c>
      <c r="D14" s="26"/>
      <c r="E14" s="26"/>
      <c r="F14" s="26"/>
      <c r="G14" s="26"/>
      <c r="H14" s="9" t="s">
        <v>62</v>
      </c>
      <c r="I14" s="9" t="s">
        <v>70</v>
      </c>
      <c r="J14" s="10">
        <v>253</v>
      </c>
      <c r="K14" s="10">
        <v>0</v>
      </c>
      <c r="L14" s="11">
        <f>K14/J14</f>
        <v>0</v>
      </c>
      <c r="M14" s="11">
        <v>0</v>
      </c>
    </row>
    <row r="15" spans="1:13" ht="15.75" customHeight="1">
      <c r="C15" s="27" t="s">
        <v>3</v>
      </c>
      <c r="D15" s="28"/>
      <c r="E15" s="28"/>
      <c r="F15" s="28"/>
      <c r="G15" s="29"/>
      <c r="H15" s="9" t="s">
        <v>62</v>
      </c>
      <c r="I15" s="9" t="s">
        <v>71</v>
      </c>
      <c r="J15" s="10">
        <v>62912.800000000003</v>
      </c>
      <c r="K15" s="10">
        <v>33474.800000000003</v>
      </c>
      <c r="L15" s="11">
        <f t="shared" si="0"/>
        <v>0.53208250149413161</v>
      </c>
      <c r="M15" s="11">
        <v>3.6999999999999998E-2</v>
      </c>
    </row>
    <row r="16" spans="1:13" ht="15.75">
      <c r="C16" s="49" t="s">
        <v>54</v>
      </c>
      <c r="D16" s="50"/>
      <c r="E16" s="50"/>
      <c r="F16" s="50"/>
      <c r="G16" s="51"/>
      <c r="H16" s="6" t="s">
        <v>64</v>
      </c>
      <c r="I16" s="6" t="s">
        <v>63</v>
      </c>
      <c r="J16" s="13">
        <f>(J17)</f>
        <v>400.3</v>
      </c>
      <c r="K16" s="13">
        <f>(K17)</f>
        <v>300.3</v>
      </c>
      <c r="L16" s="8">
        <f>K16/J16</f>
        <v>0.75018735948038973</v>
      </c>
      <c r="M16" s="8">
        <v>0</v>
      </c>
    </row>
    <row r="17" spans="3:13" ht="15.75">
      <c r="C17" s="27" t="s">
        <v>55</v>
      </c>
      <c r="D17" s="28"/>
      <c r="E17" s="28"/>
      <c r="F17" s="28"/>
      <c r="G17" s="29"/>
      <c r="H17" s="9" t="s">
        <v>64</v>
      </c>
      <c r="I17" s="9" t="s">
        <v>65</v>
      </c>
      <c r="J17" s="10">
        <v>400.3</v>
      </c>
      <c r="K17" s="10">
        <v>300.3</v>
      </c>
      <c r="L17" s="11">
        <f>K17/J17</f>
        <v>0.75018735948038973</v>
      </c>
      <c r="M17" s="11">
        <v>0</v>
      </c>
    </row>
    <row r="18" spans="3:13" ht="30" customHeight="1">
      <c r="C18" s="44" t="s">
        <v>31</v>
      </c>
      <c r="D18" s="44"/>
      <c r="E18" s="44"/>
      <c r="F18" s="44"/>
      <c r="G18" s="44"/>
      <c r="H18" s="6" t="s">
        <v>65</v>
      </c>
      <c r="I18" s="6" t="s">
        <v>63</v>
      </c>
      <c r="J18" s="13">
        <f>J19+J20+J21</f>
        <v>6353.5</v>
      </c>
      <c r="K18" s="13">
        <f>SUM(K19,K20:K21)</f>
        <v>3304.2</v>
      </c>
      <c r="L18" s="8">
        <f t="shared" si="0"/>
        <v>0.52005980955378928</v>
      </c>
      <c r="M18" s="8">
        <v>4.0000000000000001E-3</v>
      </c>
    </row>
    <row r="19" spans="3:13" ht="33" customHeight="1">
      <c r="C19" s="26" t="s">
        <v>60</v>
      </c>
      <c r="D19" s="26"/>
      <c r="E19" s="26"/>
      <c r="F19" s="26"/>
      <c r="G19" s="26"/>
      <c r="H19" s="9" t="s">
        <v>65</v>
      </c>
      <c r="I19" s="9" t="s">
        <v>72</v>
      </c>
      <c r="J19" s="10">
        <v>0</v>
      </c>
      <c r="K19" s="10">
        <v>0</v>
      </c>
      <c r="L19" s="8">
        <v>0</v>
      </c>
      <c r="M19" s="11">
        <v>0</v>
      </c>
    </row>
    <row r="20" spans="3:13" ht="33.75" customHeight="1">
      <c r="C20" s="46" t="s">
        <v>61</v>
      </c>
      <c r="D20" s="47"/>
      <c r="E20" s="47"/>
      <c r="F20" s="47"/>
      <c r="G20" s="48"/>
      <c r="H20" s="9" t="s">
        <v>65</v>
      </c>
      <c r="I20" s="9" t="s">
        <v>73</v>
      </c>
      <c r="J20" s="10">
        <v>5033.5</v>
      </c>
      <c r="K20" s="10">
        <v>2909.2</v>
      </c>
      <c r="L20" s="11">
        <f t="shared" si="0"/>
        <v>0.57796761696632559</v>
      </c>
      <c r="M20" s="11">
        <v>3.0000000000000001E-3</v>
      </c>
    </row>
    <row r="21" spans="3:13" ht="34.5" customHeight="1">
      <c r="C21" s="27" t="s">
        <v>15</v>
      </c>
      <c r="D21" s="28"/>
      <c r="E21" s="28"/>
      <c r="F21" s="28"/>
      <c r="G21" s="29"/>
      <c r="H21" s="9" t="s">
        <v>65</v>
      </c>
      <c r="I21" s="9" t="s">
        <v>74</v>
      </c>
      <c r="J21" s="10">
        <v>1320</v>
      </c>
      <c r="K21" s="10">
        <v>395</v>
      </c>
      <c r="L21" s="11">
        <f>K21/J21</f>
        <v>0.29924242424242425</v>
      </c>
      <c r="M21" s="11">
        <v>0</v>
      </c>
    </row>
    <row r="22" spans="3:13" ht="16.5" customHeight="1">
      <c r="C22" s="44" t="s">
        <v>32</v>
      </c>
      <c r="D22" s="44"/>
      <c r="E22" s="44"/>
      <c r="F22" s="44"/>
      <c r="G22" s="44"/>
      <c r="H22" s="6" t="s">
        <v>66</v>
      </c>
      <c r="I22" s="6" t="s">
        <v>63</v>
      </c>
      <c r="J22" s="7">
        <f>SUM(J23,J24,J25,J26,J27)</f>
        <v>306637.80000000005</v>
      </c>
      <c r="K22" s="7">
        <f>SUM(K23,K24,K25,K26,K27)</f>
        <v>83148.100000000006</v>
      </c>
      <c r="L22" s="8">
        <f t="shared" si="0"/>
        <v>0.27116063316394778</v>
      </c>
      <c r="M22" s="8">
        <v>9.0999999999999998E-2</v>
      </c>
    </row>
    <row r="23" spans="3:13" ht="15.75" customHeight="1">
      <c r="C23" s="27" t="s">
        <v>33</v>
      </c>
      <c r="D23" s="28"/>
      <c r="E23" s="28"/>
      <c r="F23" s="28"/>
      <c r="G23" s="29"/>
      <c r="H23" s="9" t="s">
        <v>66</v>
      </c>
      <c r="I23" s="9" t="s">
        <v>62</v>
      </c>
      <c r="J23" s="10">
        <v>537.29999999999995</v>
      </c>
      <c r="K23" s="10">
        <v>509.7</v>
      </c>
      <c r="L23" s="11">
        <f t="shared" si="0"/>
        <v>0.94863204913456178</v>
      </c>
      <c r="M23" s="11">
        <v>1E-3</v>
      </c>
    </row>
    <row r="24" spans="3:13" ht="16.5" customHeight="1">
      <c r="C24" s="26" t="s">
        <v>34</v>
      </c>
      <c r="D24" s="26"/>
      <c r="E24" s="26"/>
      <c r="F24" s="26"/>
      <c r="G24" s="26"/>
      <c r="H24" s="9" t="s">
        <v>66</v>
      </c>
      <c r="I24" s="9" t="s">
        <v>67</v>
      </c>
      <c r="J24" s="10">
        <v>969.1</v>
      </c>
      <c r="K24" s="12">
        <v>595.20000000000005</v>
      </c>
      <c r="L24" s="11">
        <f>K24/J24</f>
        <v>0.61417810339490253</v>
      </c>
      <c r="M24" s="11">
        <v>1E-3</v>
      </c>
    </row>
    <row r="25" spans="3:13" ht="15.75">
      <c r="C25" s="27" t="s">
        <v>14</v>
      </c>
      <c r="D25" s="28"/>
      <c r="E25" s="28"/>
      <c r="F25" s="28"/>
      <c r="G25" s="29"/>
      <c r="H25" s="9" t="s">
        <v>66</v>
      </c>
      <c r="I25" s="9" t="s">
        <v>75</v>
      </c>
      <c r="J25" s="10">
        <v>16533.5</v>
      </c>
      <c r="K25" s="12">
        <v>14936.3</v>
      </c>
      <c r="L25" s="11">
        <f t="shared" si="0"/>
        <v>0.90339613511960559</v>
      </c>
      <c r="M25" s="11">
        <v>1.6E-2</v>
      </c>
    </row>
    <row r="26" spans="3:13" ht="15.75">
      <c r="C26" s="26" t="s">
        <v>35</v>
      </c>
      <c r="D26" s="26"/>
      <c r="E26" s="26"/>
      <c r="F26" s="26"/>
      <c r="G26" s="26"/>
      <c r="H26" s="9" t="s">
        <v>66</v>
      </c>
      <c r="I26" s="9" t="s">
        <v>72</v>
      </c>
      <c r="J26" s="10">
        <v>280827.5</v>
      </c>
      <c r="K26" s="10">
        <v>65348.1</v>
      </c>
      <c r="L26" s="11">
        <f t="shared" si="0"/>
        <v>0.2326983646544587</v>
      </c>
      <c r="M26" s="11">
        <v>7.1999999999999995E-2</v>
      </c>
    </row>
    <row r="27" spans="3:13" ht="15.75">
      <c r="C27" s="26" t="s">
        <v>2</v>
      </c>
      <c r="D27" s="26"/>
      <c r="E27" s="26"/>
      <c r="F27" s="26"/>
      <c r="G27" s="26"/>
      <c r="H27" s="9" t="s">
        <v>66</v>
      </c>
      <c r="I27" s="9" t="s">
        <v>76</v>
      </c>
      <c r="J27" s="12">
        <v>7770.4</v>
      </c>
      <c r="K27" s="10">
        <v>1758.8</v>
      </c>
      <c r="L27" s="11">
        <f t="shared" si="0"/>
        <v>0.22634613404715331</v>
      </c>
      <c r="M27" s="11">
        <v>2E-3</v>
      </c>
    </row>
    <row r="28" spans="3:13" ht="15.75">
      <c r="C28" s="44" t="s">
        <v>36</v>
      </c>
      <c r="D28" s="44"/>
      <c r="E28" s="44"/>
      <c r="F28" s="44"/>
      <c r="G28" s="44"/>
      <c r="H28" s="6" t="s">
        <v>67</v>
      </c>
      <c r="I28" s="6" t="s">
        <v>63</v>
      </c>
      <c r="J28" s="13">
        <f>SUM(J29:J32)</f>
        <v>337553.19999999995</v>
      </c>
      <c r="K28" s="7">
        <f>SUM(K29:K32)</f>
        <v>171325.5</v>
      </c>
      <c r="L28" s="8">
        <f t="shared" si="0"/>
        <v>0.50755110601825137</v>
      </c>
      <c r="M28" s="8">
        <v>0.188</v>
      </c>
    </row>
    <row r="29" spans="3:13" ht="15.75">
      <c r="C29" s="26" t="s">
        <v>13</v>
      </c>
      <c r="D29" s="26"/>
      <c r="E29" s="26"/>
      <c r="F29" s="26"/>
      <c r="G29" s="26"/>
      <c r="H29" s="9" t="s">
        <v>67</v>
      </c>
      <c r="I29" s="9" t="s">
        <v>62</v>
      </c>
      <c r="J29" s="10">
        <v>18300.3</v>
      </c>
      <c r="K29" s="10">
        <v>11321.3</v>
      </c>
      <c r="L29" s="11">
        <f t="shared" si="0"/>
        <v>0.61864013158254239</v>
      </c>
      <c r="M29" s="11">
        <v>1.2E-2</v>
      </c>
    </row>
    <row r="30" spans="3:13" ht="15.75">
      <c r="C30" s="27" t="s">
        <v>1</v>
      </c>
      <c r="D30" s="28"/>
      <c r="E30" s="28"/>
      <c r="F30" s="28"/>
      <c r="G30" s="29"/>
      <c r="H30" s="9" t="s">
        <v>67</v>
      </c>
      <c r="I30" s="9" t="s">
        <v>64</v>
      </c>
      <c r="J30" s="10">
        <v>27612.6</v>
      </c>
      <c r="K30" s="12">
        <v>4395</v>
      </c>
      <c r="L30" s="11">
        <f t="shared" si="0"/>
        <v>0.15916646748223637</v>
      </c>
      <c r="M30" s="11">
        <v>5.0000000000000001E-3</v>
      </c>
    </row>
    <row r="31" spans="3:13" ht="15.75">
      <c r="C31" s="27" t="s">
        <v>12</v>
      </c>
      <c r="D31" s="28"/>
      <c r="E31" s="28"/>
      <c r="F31" s="28"/>
      <c r="G31" s="29"/>
      <c r="H31" s="9" t="s">
        <v>67</v>
      </c>
      <c r="I31" s="9" t="s">
        <v>65</v>
      </c>
      <c r="J31" s="10">
        <v>290881.3</v>
      </c>
      <c r="K31" s="10">
        <v>155259.70000000001</v>
      </c>
      <c r="L31" s="11">
        <f t="shared" si="0"/>
        <v>0.53375620914785527</v>
      </c>
      <c r="M31" s="11">
        <v>0.17</v>
      </c>
    </row>
    <row r="32" spans="3:13" ht="15.75">
      <c r="C32" s="27" t="s">
        <v>37</v>
      </c>
      <c r="D32" s="28"/>
      <c r="E32" s="28"/>
      <c r="F32" s="28"/>
      <c r="G32" s="29"/>
      <c r="H32" s="9" t="s">
        <v>67</v>
      </c>
      <c r="I32" s="9" t="s">
        <v>67</v>
      </c>
      <c r="J32" s="10">
        <v>759</v>
      </c>
      <c r="K32" s="10">
        <v>349.5</v>
      </c>
      <c r="L32" s="11">
        <f t="shared" si="0"/>
        <v>0.46047430830039526</v>
      </c>
      <c r="M32" s="11">
        <v>0</v>
      </c>
    </row>
    <row r="33" spans="3:13" ht="15.75">
      <c r="C33" s="44" t="s">
        <v>38</v>
      </c>
      <c r="D33" s="44"/>
      <c r="E33" s="44"/>
      <c r="F33" s="44"/>
      <c r="G33" s="44"/>
      <c r="H33" s="6" t="s">
        <v>68</v>
      </c>
      <c r="I33" s="6" t="s">
        <v>63</v>
      </c>
      <c r="J33" s="7">
        <f>SUM(J34:J35)</f>
        <v>86680.5</v>
      </c>
      <c r="K33" s="7">
        <f>SUM(K34:K35)</f>
        <v>4869.2</v>
      </c>
      <c r="L33" s="8">
        <f t="shared" si="0"/>
        <v>5.6174110670796772E-2</v>
      </c>
      <c r="M33" s="8">
        <v>5.0000000000000001E-3</v>
      </c>
    </row>
    <row r="34" spans="3:13" ht="15.75" customHeight="1">
      <c r="C34" s="27" t="s">
        <v>39</v>
      </c>
      <c r="D34" s="28"/>
      <c r="E34" s="28"/>
      <c r="F34" s="28"/>
      <c r="G34" s="29"/>
      <c r="H34" s="9" t="s">
        <v>68</v>
      </c>
      <c r="I34" s="9" t="s">
        <v>65</v>
      </c>
      <c r="J34" s="12">
        <v>104.5</v>
      </c>
      <c r="K34" s="12">
        <v>0</v>
      </c>
      <c r="L34" s="11">
        <f t="shared" si="0"/>
        <v>0</v>
      </c>
      <c r="M34" s="11">
        <v>0</v>
      </c>
    </row>
    <row r="35" spans="3:13" ht="16.5" customHeight="1">
      <c r="C35" s="26" t="s">
        <v>11</v>
      </c>
      <c r="D35" s="26"/>
      <c r="E35" s="26"/>
      <c r="F35" s="26"/>
      <c r="G35" s="26"/>
      <c r="H35" s="9" t="s">
        <v>68</v>
      </c>
      <c r="I35" s="9" t="s">
        <v>67</v>
      </c>
      <c r="J35" s="10">
        <v>86576</v>
      </c>
      <c r="K35" s="10">
        <v>4869.2</v>
      </c>
      <c r="L35" s="11">
        <f t="shared" si="0"/>
        <v>5.6241914618369984E-2</v>
      </c>
      <c r="M35" s="11">
        <v>5.0000000000000001E-3</v>
      </c>
    </row>
    <row r="36" spans="3:13" ht="15.75" customHeight="1">
      <c r="C36" s="44" t="s">
        <v>40</v>
      </c>
      <c r="D36" s="44"/>
      <c r="E36" s="44"/>
      <c r="F36" s="44"/>
      <c r="G36" s="44"/>
      <c r="H36" s="6" t="s">
        <v>69</v>
      </c>
      <c r="I36" s="6" t="s">
        <v>63</v>
      </c>
      <c r="J36" s="13">
        <f>J37+J38+J40+J41+J39</f>
        <v>702018.90000000014</v>
      </c>
      <c r="K36" s="14">
        <f>K37+K38+K40+K41+K39</f>
        <v>468418.5</v>
      </c>
      <c r="L36" s="8">
        <f t="shared" si="0"/>
        <v>0.6672448562282296</v>
      </c>
      <c r="M36" s="8">
        <v>0.51400000000000001</v>
      </c>
    </row>
    <row r="37" spans="3:13" ht="16.5" customHeight="1">
      <c r="C37" s="26" t="s">
        <v>20</v>
      </c>
      <c r="D37" s="26"/>
      <c r="E37" s="26"/>
      <c r="F37" s="26"/>
      <c r="G37" s="26"/>
      <c r="H37" s="9" t="s">
        <v>69</v>
      </c>
      <c r="I37" s="9" t="s">
        <v>62</v>
      </c>
      <c r="J37" s="10">
        <v>310794.09999999998</v>
      </c>
      <c r="K37" s="10">
        <v>227231.7</v>
      </c>
      <c r="L37" s="11">
        <f t="shared" si="0"/>
        <v>0.73113260515563205</v>
      </c>
      <c r="M37" s="11">
        <v>0.249</v>
      </c>
    </row>
    <row r="38" spans="3:13" ht="15.75">
      <c r="C38" s="26" t="s">
        <v>19</v>
      </c>
      <c r="D38" s="26"/>
      <c r="E38" s="26"/>
      <c r="F38" s="26"/>
      <c r="G38" s="26"/>
      <c r="H38" s="9" t="s">
        <v>69</v>
      </c>
      <c r="I38" s="9" t="s">
        <v>64</v>
      </c>
      <c r="J38" s="10">
        <v>328908.2</v>
      </c>
      <c r="K38" s="10">
        <v>204007</v>
      </c>
      <c r="L38" s="11">
        <f t="shared" si="0"/>
        <v>0.62025513501943697</v>
      </c>
      <c r="M38" s="11">
        <v>0.224</v>
      </c>
    </row>
    <row r="39" spans="3:13" ht="15.75">
      <c r="C39" s="27" t="s">
        <v>18</v>
      </c>
      <c r="D39" s="28"/>
      <c r="E39" s="28"/>
      <c r="F39" s="28"/>
      <c r="G39" s="29"/>
      <c r="H39" s="9" t="s">
        <v>69</v>
      </c>
      <c r="I39" s="9" t="s">
        <v>65</v>
      </c>
      <c r="J39" s="10">
        <v>28149.3</v>
      </c>
      <c r="K39" s="10">
        <v>16344.7</v>
      </c>
      <c r="L39" s="11">
        <f t="shared" si="0"/>
        <v>0.58064321315272494</v>
      </c>
      <c r="M39" s="11">
        <v>1.7999999999999999E-2</v>
      </c>
    </row>
    <row r="40" spans="3:13" ht="15.75">
      <c r="C40" s="26" t="s">
        <v>41</v>
      </c>
      <c r="D40" s="26"/>
      <c r="E40" s="26"/>
      <c r="F40" s="26"/>
      <c r="G40" s="26"/>
      <c r="H40" s="9" t="s">
        <v>69</v>
      </c>
      <c r="I40" s="9" t="s">
        <v>69</v>
      </c>
      <c r="J40" s="10">
        <v>8375.5</v>
      </c>
      <c r="K40" s="10">
        <v>3677.8</v>
      </c>
      <c r="L40" s="11">
        <f t="shared" si="0"/>
        <v>0.4391140827413289</v>
      </c>
      <c r="M40" s="11">
        <v>4.0000000000000001E-3</v>
      </c>
    </row>
    <row r="41" spans="3:13" ht="15.75">
      <c r="C41" s="26" t="s">
        <v>17</v>
      </c>
      <c r="D41" s="26"/>
      <c r="E41" s="26"/>
      <c r="F41" s="26"/>
      <c r="G41" s="26"/>
      <c r="H41" s="9" t="s">
        <v>69</v>
      </c>
      <c r="I41" s="9" t="s">
        <v>72</v>
      </c>
      <c r="J41" s="10">
        <v>25791.8</v>
      </c>
      <c r="K41" s="10">
        <v>17157.3</v>
      </c>
      <c r="L41" s="11">
        <f t="shared" si="0"/>
        <v>0.6652230553896975</v>
      </c>
      <c r="M41" s="11">
        <v>1.9E-2</v>
      </c>
    </row>
    <row r="42" spans="3:13" ht="15.75">
      <c r="C42" s="44" t="s">
        <v>42</v>
      </c>
      <c r="D42" s="44"/>
      <c r="E42" s="44"/>
      <c r="F42" s="44"/>
      <c r="G42" s="44"/>
      <c r="H42" s="6" t="s">
        <v>75</v>
      </c>
      <c r="I42" s="6" t="s">
        <v>63</v>
      </c>
      <c r="J42" s="13">
        <f>J43+J44</f>
        <v>92022.1</v>
      </c>
      <c r="K42" s="13">
        <f>K43+K44</f>
        <v>48660.9</v>
      </c>
      <c r="L42" s="8">
        <f t="shared" si="0"/>
        <v>0.52879580013931438</v>
      </c>
      <c r="M42" s="8">
        <v>5.2999999999999999E-2</v>
      </c>
    </row>
    <row r="43" spans="3:13" ht="15.75">
      <c r="C43" s="26" t="s">
        <v>10</v>
      </c>
      <c r="D43" s="26"/>
      <c r="E43" s="26"/>
      <c r="F43" s="26"/>
      <c r="G43" s="26"/>
      <c r="H43" s="9" t="s">
        <v>75</v>
      </c>
      <c r="I43" s="9" t="s">
        <v>62</v>
      </c>
      <c r="J43" s="10">
        <v>92022.1</v>
      </c>
      <c r="K43" s="10">
        <v>48660.9</v>
      </c>
      <c r="L43" s="11">
        <f t="shared" si="0"/>
        <v>0.52879580013931438</v>
      </c>
      <c r="M43" s="11">
        <v>5.2999999999999999E-2</v>
      </c>
    </row>
    <row r="44" spans="3:13" ht="15.75">
      <c r="C44" s="26" t="s">
        <v>43</v>
      </c>
      <c r="D44" s="26"/>
      <c r="E44" s="26"/>
      <c r="F44" s="26"/>
      <c r="G44" s="26"/>
      <c r="H44" s="9" t="s">
        <v>75</v>
      </c>
      <c r="I44" s="9" t="s">
        <v>66</v>
      </c>
      <c r="J44" s="10">
        <v>0</v>
      </c>
      <c r="K44" s="10">
        <v>0</v>
      </c>
      <c r="L44" s="11">
        <v>0</v>
      </c>
      <c r="M44" s="11">
        <v>0</v>
      </c>
    </row>
    <row r="45" spans="3:13" ht="15.75">
      <c r="C45" s="44" t="s">
        <v>44</v>
      </c>
      <c r="D45" s="44"/>
      <c r="E45" s="44"/>
      <c r="F45" s="44"/>
      <c r="G45" s="44"/>
      <c r="H45" s="6" t="s">
        <v>72</v>
      </c>
      <c r="I45" s="6" t="s">
        <v>63</v>
      </c>
      <c r="J45" s="13">
        <f>SUM(J46:J47)</f>
        <v>1020</v>
      </c>
      <c r="K45" s="13">
        <f>SUM(K46:K47)</f>
        <v>396</v>
      </c>
      <c r="L45" s="8">
        <f t="shared" si="0"/>
        <v>0.38823529411764707</v>
      </c>
      <c r="M45" s="8">
        <v>0</v>
      </c>
    </row>
    <row r="46" spans="3:13" ht="15.75">
      <c r="C46" s="27" t="s">
        <v>9</v>
      </c>
      <c r="D46" s="33"/>
      <c r="E46" s="33"/>
      <c r="F46" s="33"/>
      <c r="G46" s="34"/>
      <c r="H46" s="9" t="s">
        <v>72</v>
      </c>
      <c r="I46" s="9" t="s">
        <v>69</v>
      </c>
      <c r="J46" s="10">
        <v>372</v>
      </c>
      <c r="K46" s="12">
        <v>93</v>
      </c>
      <c r="L46" s="11">
        <f t="shared" si="0"/>
        <v>0.25</v>
      </c>
      <c r="M46" s="11">
        <v>0</v>
      </c>
    </row>
    <row r="47" spans="3:13" ht="15.75">
      <c r="C47" s="26" t="s">
        <v>8</v>
      </c>
      <c r="D47" s="26"/>
      <c r="E47" s="26"/>
      <c r="F47" s="26"/>
      <c r="G47" s="26"/>
      <c r="H47" s="9" t="s">
        <v>72</v>
      </c>
      <c r="I47" s="9" t="s">
        <v>72</v>
      </c>
      <c r="J47" s="10">
        <v>648</v>
      </c>
      <c r="K47" s="10">
        <v>303</v>
      </c>
      <c r="L47" s="11">
        <f t="shared" si="0"/>
        <v>0.46759259259259262</v>
      </c>
      <c r="M47" s="11">
        <v>0</v>
      </c>
    </row>
    <row r="48" spans="3:13" ht="15.75">
      <c r="C48" s="45" t="s">
        <v>45</v>
      </c>
      <c r="D48" s="45"/>
      <c r="E48" s="45"/>
      <c r="F48" s="45"/>
      <c r="G48" s="45"/>
      <c r="H48" s="6" t="s">
        <v>73</v>
      </c>
      <c r="I48" s="6" t="s">
        <v>63</v>
      </c>
      <c r="J48" s="13">
        <f>J49+J50+J51</f>
        <v>38834.600000000006</v>
      </c>
      <c r="K48" s="7">
        <f>K49+K50+K51</f>
        <v>27055.4</v>
      </c>
      <c r="L48" s="8">
        <f t="shared" si="0"/>
        <v>0.69668285497983751</v>
      </c>
      <c r="M48" s="8">
        <v>0.03</v>
      </c>
    </row>
    <row r="49" spans="3:13" ht="15.75">
      <c r="C49" s="26" t="s">
        <v>7</v>
      </c>
      <c r="D49" s="26"/>
      <c r="E49" s="26"/>
      <c r="F49" s="26"/>
      <c r="G49" s="26"/>
      <c r="H49" s="9" t="s">
        <v>73</v>
      </c>
      <c r="I49" s="9" t="s">
        <v>62</v>
      </c>
      <c r="J49" s="10">
        <v>4631.5</v>
      </c>
      <c r="K49" s="10">
        <v>3503.2</v>
      </c>
      <c r="L49" s="11">
        <f t="shared" si="0"/>
        <v>0.75638562020943534</v>
      </c>
      <c r="M49" s="11">
        <v>4.0000000000000001E-3</v>
      </c>
    </row>
    <row r="50" spans="3:13" ht="15.75">
      <c r="C50" s="26" t="s">
        <v>0</v>
      </c>
      <c r="D50" s="26"/>
      <c r="E50" s="26"/>
      <c r="F50" s="26"/>
      <c r="G50" s="26"/>
      <c r="H50" s="9" t="s">
        <v>73</v>
      </c>
      <c r="I50" s="9" t="s">
        <v>65</v>
      </c>
      <c r="J50" s="10">
        <v>31261.3</v>
      </c>
      <c r="K50" s="10">
        <v>22027.8</v>
      </c>
      <c r="L50" s="11">
        <f t="shared" si="0"/>
        <v>0.70463480405485379</v>
      </c>
      <c r="M50" s="11">
        <v>2.4E-2</v>
      </c>
    </row>
    <row r="51" spans="3:13" ht="15.75">
      <c r="C51" s="26" t="s">
        <v>6</v>
      </c>
      <c r="D51" s="26"/>
      <c r="E51" s="26"/>
      <c r="F51" s="26"/>
      <c r="G51" s="26"/>
      <c r="H51" s="9" t="s">
        <v>73</v>
      </c>
      <c r="I51" s="9" t="s">
        <v>68</v>
      </c>
      <c r="J51" s="10">
        <v>2941.8</v>
      </c>
      <c r="K51" s="10">
        <v>1524.4</v>
      </c>
      <c r="L51" s="11">
        <f t="shared" si="0"/>
        <v>0.51818614453735812</v>
      </c>
      <c r="M51" s="11">
        <v>2E-3</v>
      </c>
    </row>
    <row r="52" spans="3:13" ht="15.75">
      <c r="C52" s="44" t="s">
        <v>46</v>
      </c>
      <c r="D52" s="44"/>
      <c r="E52" s="44"/>
      <c r="F52" s="44"/>
      <c r="G52" s="44"/>
      <c r="H52" s="6" t="s">
        <v>70</v>
      </c>
      <c r="I52" s="6" t="s">
        <v>63</v>
      </c>
      <c r="J52" s="13">
        <f>J54+J53</f>
        <v>54534.2</v>
      </c>
      <c r="K52" s="13">
        <f>K54+K53</f>
        <v>18449.900000000001</v>
      </c>
      <c r="L52" s="8">
        <f t="shared" si="0"/>
        <v>0.33831797294175037</v>
      </c>
      <c r="M52" s="8">
        <v>0.02</v>
      </c>
    </row>
    <row r="53" spans="3:13" ht="15.75">
      <c r="C53" s="27" t="s">
        <v>47</v>
      </c>
      <c r="D53" s="28"/>
      <c r="E53" s="28"/>
      <c r="F53" s="28"/>
      <c r="G53" s="29"/>
      <c r="H53" s="9" t="s">
        <v>70</v>
      </c>
      <c r="I53" s="9" t="s">
        <v>62</v>
      </c>
      <c r="J53" s="10">
        <v>22181.8</v>
      </c>
      <c r="K53" s="10">
        <v>12188.8</v>
      </c>
      <c r="L53" s="8">
        <f t="shared" si="0"/>
        <v>0.54949553237338722</v>
      </c>
      <c r="M53" s="8">
        <v>1.2999999999999999E-2</v>
      </c>
    </row>
    <row r="54" spans="3:13" ht="15.75">
      <c r="C54" s="26" t="s">
        <v>5</v>
      </c>
      <c r="D54" s="26"/>
      <c r="E54" s="26"/>
      <c r="F54" s="26"/>
      <c r="G54" s="26"/>
      <c r="H54" s="9" t="s">
        <v>70</v>
      </c>
      <c r="I54" s="9" t="s">
        <v>64</v>
      </c>
      <c r="J54" s="10">
        <v>32352.400000000001</v>
      </c>
      <c r="K54" s="10">
        <v>6261.1</v>
      </c>
      <c r="L54" s="11">
        <f t="shared" si="0"/>
        <v>0.19352814628899248</v>
      </c>
      <c r="M54" s="11">
        <v>7.0000000000000001E-3</v>
      </c>
    </row>
    <row r="55" spans="3:13" ht="15.75">
      <c r="C55" s="44" t="s">
        <v>48</v>
      </c>
      <c r="D55" s="44"/>
      <c r="E55" s="44"/>
      <c r="F55" s="44"/>
      <c r="G55" s="44"/>
      <c r="H55" s="6" t="s">
        <v>76</v>
      </c>
      <c r="I55" s="6" t="s">
        <v>63</v>
      </c>
      <c r="J55" s="13">
        <f>J56</f>
        <v>1100</v>
      </c>
      <c r="K55" s="13">
        <f>K56</f>
        <v>732</v>
      </c>
      <c r="L55" s="8">
        <f t="shared" si="0"/>
        <v>0.66545454545454541</v>
      </c>
      <c r="M55" s="8">
        <v>1E-3</v>
      </c>
    </row>
    <row r="56" spans="3:13" ht="15.75">
      <c r="C56" s="26" t="s">
        <v>4</v>
      </c>
      <c r="D56" s="26"/>
      <c r="E56" s="26"/>
      <c r="F56" s="26"/>
      <c r="G56" s="26"/>
      <c r="H56" s="9" t="s">
        <v>76</v>
      </c>
      <c r="I56" s="9" t="s">
        <v>64</v>
      </c>
      <c r="J56" s="10">
        <v>1100</v>
      </c>
      <c r="K56" s="10">
        <v>732</v>
      </c>
      <c r="L56" s="11">
        <f t="shared" si="0"/>
        <v>0.66545454545454541</v>
      </c>
      <c r="M56" s="11">
        <v>1E-3</v>
      </c>
    </row>
    <row r="57" spans="3:13" ht="15.75">
      <c r="C57" s="44" t="s">
        <v>49</v>
      </c>
      <c r="D57" s="44"/>
      <c r="E57" s="44"/>
      <c r="F57" s="44"/>
      <c r="G57" s="44"/>
      <c r="H57" s="6" t="s">
        <v>63</v>
      </c>
      <c r="I57" s="6" t="s">
        <v>63</v>
      </c>
      <c r="J57" s="13">
        <f>J7+J18+J22+J28+J33+J36+J42+J45+J48+J52+J55+J16</f>
        <v>1778752.2000000002</v>
      </c>
      <c r="K57" s="13">
        <f>K7+K18+K22+K28+K33+K36+K42+K45+K48+K52+K55+K16</f>
        <v>912153.60000000021</v>
      </c>
      <c r="L57" s="8">
        <f t="shared" si="0"/>
        <v>0.51280532499130582</v>
      </c>
      <c r="M57" s="8">
        <v>1</v>
      </c>
    </row>
    <row r="58" spans="3:13" ht="15.75">
      <c r="C58" s="32" t="s">
        <v>50</v>
      </c>
      <c r="D58" s="33"/>
      <c r="E58" s="33"/>
      <c r="F58" s="33"/>
      <c r="G58" s="34"/>
      <c r="H58" s="9"/>
      <c r="I58" s="9"/>
      <c r="J58" s="12">
        <v>-119789.6</v>
      </c>
      <c r="K58" s="12">
        <v>105986.8</v>
      </c>
      <c r="L58" s="15"/>
      <c r="M58" s="23"/>
    </row>
    <row r="59" spans="3:13" ht="15.75">
      <c r="C59" s="35" t="s">
        <v>56</v>
      </c>
      <c r="D59" s="36"/>
      <c r="E59" s="36"/>
      <c r="F59" s="36"/>
      <c r="G59" s="37"/>
      <c r="H59" s="16"/>
      <c r="I59" s="16"/>
      <c r="J59" s="12">
        <v>119789.6</v>
      </c>
      <c r="K59" s="12">
        <v>-105986.8</v>
      </c>
      <c r="L59" s="17"/>
      <c r="M59" s="17"/>
    </row>
    <row r="60" spans="3:13" ht="15.75">
      <c r="C60" s="38" t="s">
        <v>57</v>
      </c>
      <c r="D60" s="39"/>
      <c r="E60" s="39"/>
      <c r="F60" s="39"/>
      <c r="G60" s="40"/>
      <c r="H60" s="18"/>
      <c r="I60" s="16"/>
      <c r="J60" s="12">
        <v>119789.6</v>
      </c>
      <c r="K60" s="12">
        <v>-105986.8</v>
      </c>
      <c r="L60" s="17"/>
      <c r="M60" s="17"/>
    </row>
    <row r="61" spans="3:13" ht="15.75" customHeight="1">
      <c r="C61" s="41" t="s">
        <v>58</v>
      </c>
      <c r="D61" s="42"/>
      <c r="E61" s="42"/>
      <c r="F61" s="42"/>
      <c r="G61" s="43"/>
      <c r="H61" s="18"/>
      <c r="I61" s="19"/>
      <c r="J61" s="12">
        <v>119789.6</v>
      </c>
      <c r="K61" s="12">
        <v>-105986.8</v>
      </c>
      <c r="L61" s="20"/>
      <c r="M61" s="20"/>
    </row>
    <row r="62" spans="3:13" ht="15.75" customHeight="1"/>
    <row r="63" spans="3:13" ht="27.75" customHeight="1"/>
  </sheetData>
  <mergeCells count="59">
    <mergeCell ref="C15:G15"/>
    <mergeCell ref="C16:G16"/>
    <mergeCell ref="C17:G17"/>
    <mergeCell ref="C2:M3"/>
    <mergeCell ref="H4:J4"/>
    <mergeCell ref="C5:M5"/>
    <mergeCell ref="C6:G6"/>
    <mergeCell ref="C7:G7"/>
    <mergeCell ref="C18:G18"/>
    <mergeCell ref="C19:G19"/>
    <mergeCell ref="C20:G20"/>
    <mergeCell ref="C21:G21"/>
    <mergeCell ref="C22:G22"/>
    <mergeCell ref="C23:G23"/>
    <mergeCell ref="C24:G24"/>
    <mergeCell ref="C25:G25"/>
    <mergeCell ref="C26:G26"/>
    <mergeCell ref="C27:G27"/>
    <mergeCell ref="C28:G28"/>
    <mergeCell ref="C29:G29"/>
    <mergeCell ref="C30:G30"/>
    <mergeCell ref="C31:G31"/>
    <mergeCell ref="C32:G32"/>
    <mergeCell ref="C39:G39"/>
    <mergeCell ref="C40:G40"/>
    <mergeCell ref="C41:G41"/>
    <mergeCell ref="C42:G42"/>
    <mergeCell ref="C33:G33"/>
    <mergeCell ref="C34:G34"/>
    <mergeCell ref="C35:G35"/>
    <mergeCell ref="C36:G36"/>
    <mergeCell ref="C37:G37"/>
    <mergeCell ref="C61:G61"/>
    <mergeCell ref="C53:G53"/>
    <mergeCell ref="C54:G54"/>
    <mergeCell ref="C55:G55"/>
    <mergeCell ref="C56:G56"/>
    <mergeCell ref="C57:G57"/>
    <mergeCell ref="C13:G13"/>
    <mergeCell ref="C14:G14"/>
    <mergeCell ref="C58:G58"/>
    <mergeCell ref="C59:G59"/>
    <mergeCell ref="C60:G60"/>
    <mergeCell ref="C48:G48"/>
    <mergeCell ref="C49:G49"/>
    <mergeCell ref="C50:G50"/>
    <mergeCell ref="C51:G51"/>
    <mergeCell ref="C52:G52"/>
    <mergeCell ref="C43:G43"/>
    <mergeCell ref="C44:G44"/>
    <mergeCell ref="C45:G45"/>
    <mergeCell ref="C46:G46"/>
    <mergeCell ref="C47:G47"/>
    <mergeCell ref="C38:G38"/>
    <mergeCell ref="C8:G8"/>
    <mergeCell ref="C9:G9"/>
    <mergeCell ref="C10:G10"/>
    <mergeCell ref="C11:G11"/>
    <mergeCell ref="C12:G12"/>
  </mergeCells>
  <pageMargins left="0.98425196850393704" right="0.39370078740157483" top="0.78740157480314965" bottom="0.59055118110236227" header="0.19685039370078741" footer="0.19685039370078741"/>
  <pageSetup paperSize="9" scale="8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Исп-е бюджета на тек.год</vt:lpstr>
      <vt:lpstr>'Исп-е бюджета на тек.год'!Область_печати</vt:lpstr>
    </vt:vector>
  </TitlesOfParts>
  <Company>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Кознова Анна Александровна</dc:creator>
  <cp:lastModifiedBy>Fino5_5</cp:lastModifiedBy>
  <cp:lastPrinted>2021-10-26T12:21:19Z</cp:lastPrinted>
  <dcterms:created xsi:type="dcterms:W3CDTF">2021-10-19T05:38:00Z</dcterms:created>
  <dcterms:modified xsi:type="dcterms:W3CDTF">2024-10-15T11:31:08Z</dcterms:modified>
</cp:coreProperties>
</file>