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840"/>
  </bookViews>
  <sheets>
    <sheet name="Исп-е бюджета на тек.год" sheetId="1" r:id="rId1"/>
  </sheets>
  <externalReferences>
    <externalReference r:id="rId2"/>
  </externalReferences>
  <definedNames>
    <definedName name="_xlnm.Print_Area" localSheetId="0">'Исп-е бюджета на тек.год'!$A$1:$H$2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7" i="1"/>
  <c r="J54"/>
  <c r="J50"/>
  <c r="J47"/>
  <c r="J44"/>
  <c r="J38"/>
  <c r="J35"/>
  <c r="J30"/>
  <c r="J24"/>
  <c r="J20"/>
  <c r="J18"/>
  <c r="J9"/>
  <c r="J59" s="1"/>
  <c r="I60"/>
  <c r="L58"/>
  <c r="K57"/>
  <c r="L57" s="1"/>
  <c r="I57"/>
  <c r="L56"/>
  <c r="L55"/>
  <c r="K54"/>
  <c r="L54" s="1"/>
  <c r="I54"/>
  <c r="L53"/>
  <c r="L52"/>
  <c r="L51"/>
  <c r="K50"/>
  <c r="L50" s="1"/>
  <c r="I50"/>
  <c r="L49"/>
  <c r="L48"/>
  <c r="K47"/>
  <c r="L47" s="1"/>
  <c r="I47"/>
  <c r="L45"/>
  <c r="K44"/>
  <c r="I44"/>
  <c r="L44" s="1"/>
  <c r="L43"/>
  <c r="L42"/>
  <c r="L41"/>
  <c r="L40"/>
  <c r="L39"/>
  <c r="K38"/>
  <c r="I38"/>
  <c r="L38" s="1"/>
  <c r="L37"/>
  <c r="L36"/>
  <c r="K35"/>
  <c r="I35"/>
  <c r="L35" s="1"/>
  <c r="L34"/>
  <c r="L33"/>
  <c r="L32"/>
  <c r="L31"/>
  <c r="K30"/>
  <c r="I30"/>
  <c r="L30" s="1"/>
  <c r="L29"/>
  <c r="L28"/>
  <c r="L27"/>
  <c r="L26"/>
  <c r="L25"/>
  <c r="K24"/>
  <c r="I24"/>
  <c r="L24" s="1"/>
  <c r="L23"/>
  <c r="L22"/>
  <c r="K20"/>
  <c r="L20" s="1"/>
  <c r="I20"/>
  <c r="L19"/>
  <c r="K18"/>
  <c r="L18" s="1"/>
  <c r="I18"/>
  <c r="L17"/>
  <c r="L16"/>
  <c r="L14"/>
  <c r="L13"/>
  <c r="L12"/>
  <c r="L10"/>
  <c r="K9"/>
  <c r="L9" s="1"/>
  <c r="I9"/>
  <c r="I59" s="1"/>
  <c r="K59" l="1"/>
  <c r="L59" l="1"/>
</calcChain>
</file>

<file path=xl/sharedStrings.xml><?xml version="1.0" encoding="utf-8"?>
<sst xmlns="http://schemas.openxmlformats.org/spreadsheetml/2006/main" count="167" uniqueCount="80">
  <si>
    <t>Социальное обеспечение населения</t>
  </si>
  <si>
    <t>Коммунальное хозяйство</t>
  </si>
  <si>
    <t>Другие вопросы в области национальной экономики</t>
  </si>
  <si>
    <t>Другие общегосударственные вопросы</t>
  </si>
  <si>
    <t>Периодическая печать и издательства</t>
  </si>
  <si>
    <t>Массовый спорт</t>
  </si>
  <si>
    <t>Другие вопросы в области социальной политики</t>
  </si>
  <si>
    <t>Пенсионное обеспечение</t>
  </si>
  <si>
    <t>Другие вопросы в области здравоохранения</t>
  </si>
  <si>
    <t>Санитарно-эпидемиологическое благополучие</t>
  </si>
  <si>
    <t>Культура</t>
  </si>
  <si>
    <t>Другие вопросы в области охраны окружающей среды</t>
  </si>
  <si>
    <t>Благоустройство</t>
  </si>
  <si>
    <t>Жилищное хозяйство</t>
  </si>
  <si>
    <t>Транспорт</t>
  </si>
  <si>
    <t>Другие вопросы в области национальной безопасности и правоохранительной деятельности</t>
  </si>
  <si>
    <t>Судебная система</t>
  </si>
  <si>
    <t>Другие вопросы в области образования</t>
  </si>
  <si>
    <t>Дополнительное образование детей</t>
  </si>
  <si>
    <t>Общее образование</t>
  </si>
  <si>
    <t>Дошкольное образование</t>
  </si>
  <si>
    <t>Подраздел</t>
  </si>
  <si>
    <t>Раздел</t>
  </si>
  <si>
    <t>Расходы бюджета</t>
  </si>
  <si>
    <t>Структура расходов</t>
  </si>
  <si>
    <t>ОБЩЕГОСУДАРСТВЕННЫЕ ВОПРОСЫ</t>
  </si>
  <si>
    <t>Функционирование высшего должностного лица</t>
  </si>
  <si>
    <t>Функционирование представительных органов власти</t>
  </si>
  <si>
    <t>Функционирование местных администраций</t>
  </si>
  <si>
    <t>Обеспечение деятельности финансовых органов</t>
  </si>
  <si>
    <t>Резервный фонд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</si>
  <si>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</si>
  <si>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</si>
  <si>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</si>
  <si>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Сельскохозяйственное производство и рыболовство</t>
  </si>
  <si>
    <t>Дорожное хозяйство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</si>
  <si>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</si>
  <si>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</si>
  <si>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</si>
  <si>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</si>
  <si>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</si>
  <si>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Молодёжная политика и оздоровление детей</t>
  </si>
  <si>
    <t>КУЛЬТУРА, КИНЕМАТОГРАФИЯ</t>
  </si>
  <si>
    <t>Другие вопросы в области культуры, кинематографии</t>
  </si>
  <si>
    <t>ЗДРАВООХРАНЕНИЕ</t>
  </si>
  <si>
    <t>СОЦИАЛЬНАЯ ПОЛИТИКА</t>
  </si>
  <si>
    <t>ФИЗИЧЕСКАЯ КУЛЬТУРА И СПОРТ</t>
  </si>
  <si>
    <t xml:space="preserve">Физическая культура   </t>
  </si>
  <si>
    <t>СРЕДСТВА МАССОВОЙ ИНФОРМАЦИИ</t>
  </si>
  <si>
    <t>ИТОГО РАСХОДОВ:</t>
  </si>
  <si>
    <t>ДЕФИЦИТ/ПРОФИЦИТ (-/+)</t>
  </si>
  <si>
    <t>Утверждено в бюджете на 2024 год</t>
  </si>
  <si>
    <t>% исполнения к утверждённым назначениям</t>
  </si>
  <si>
    <t>01</t>
  </si>
  <si>
    <t>00</t>
  </si>
  <si>
    <t>02</t>
  </si>
  <si>
    <t>03</t>
  </si>
  <si>
    <t>04</t>
  </si>
  <si>
    <t>05</t>
  </si>
  <si>
    <t>06</t>
  </si>
  <si>
    <t>Обеспечение проведения выборов и референдумов</t>
  </si>
  <si>
    <t>07</t>
  </si>
  <si>
    <t>11</t>
  </si>
  <si>
    <t>13</t>
  </si>
  <si>
    <t>НАЦИОНАЛЬНАЯ ОБОРОНА</t>
  </si>
  <si>
    <t>Мобилизационная и вневойсковая подготовка</t>
  </si>
  <si>
    <t>09</t>
  </si>
  <si>
    <t>10</t>
  </si>
  <si>
    <t>14</t>
  </si>
  <si>
    <t>08</t>
  </si>
  <si>
    <t>12</t>
  </si>
  <si>
    <t xml:space="preserve">                                                                                                        РАСХОДНАЯ ЧАСТЬ БЮДЖЕТА</t>
  </si>
  <si>
    <t>ИСТОЧНИКИ ФИНАНСИРОВАНИЯ ДЕФИЦИТА БЮДЖЕТА</t>
  </si>
  <si>
    <t>Источники внутреннего финансирования дефицита бюджета</t>
  </si>
  <si>
    <t>Изменение остатков средств на счетах по учету средств бюджета</t>
  </si>
  <si>
    <t>Утверждено в бюджете на 2025 год</t>
  </si>
  <si>
    <t>Фактическое исполнение на 1 апреля 2025 года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</si>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</sst>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0"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Arial Cyr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5" fillId="0" borderId="0" xfId="0" applyFont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/>
      <protection hidden="1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4" fontId="7" fillId="2" borderId="0" xfId="1" applyNumberFormat="1" applyFont="1" applyFill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7" fillId="0" borderId="5" xfId="0" applyNumberFormat="1" applyFont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9" fillId="0" borderId="1" xfId="0" applyFont="1" applyBorder="1"/>
    <xf numFmtId="165" fontId="7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7" fillId="0" borderId="3" xfId="0" applyNumberFormat="1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49" fontId="6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 wrapText="1"/>
    </xf>
    <xf numFmtId="2" fontId="0" fillId="0" borderId="3" xfId="0" applyNumberForma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0" borderId="0" xfId="1" applyNumberFormat="1" applyFont="1" applyFill="1" applyAlignment="1" applyProtection="1">
      <alignment horizontal="left" wrapText="1"/>
      <protection hidden="1"/>
    </xf>
    <xf numFmtId="49" fontId="6" fillId="0" borderId="1" xfId="0" applyNumberFormat="1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86;&#1083;&#1103;&#1075;&#1080;&#1085;&#1072;%20&#1045;/&#1040;&#1085;&#1072;&#1083;&#1080;&#1079;%20&#1080;&#1089;&#1087;&#1086;&#1083;&#1085;&#1077;&#1085;&#1080;&#1103;%20&#1073;&#1102;&#1076;&#1078;&#1077;&#1090;&#1072;/&#1050;&#1054;&#1053;&#1057;&#1054;&#1051;&#1048;&#1044;&#1048;&#1056;&#1054;&#1042;&#1040;&#1053;&#1053;&#1067;&#1049;/&#1082;&#1086;&#1085;&#1089;&#1086;&#1083;&#1080;&#1076;&#1080;&#1088;&#1086;&#1074;&#1072;&#1085;&#1085;&#1099;&#1081;%202025/&#1082;&#1086;&#1085;&#1089;&#1086;&#1083;.&#1073;&#1102;&#1076;&#1078;&#1077;&#1090;%20&#1086;&#1090;&#1095;&#1077;&#1090;%20&#1085;&#1072;%2001.04.20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расходы"/>
    </sheetNames>
    <sheetDataSet>
      <sheetData sheetId="0">
        <row r="75">
          <cell r="C75">
            <v>1003.6</v>
          </cell>
        </row>
      </sheetData>
      <sheetData sheetId="1">
        <row r="59">
          <cell r="I59">
            <v>275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showGridLines="0" tabSelected="1" topLeftCell="B38" zoomScaleNormal="100" workbookViewId="0">
      <selection activeCell="O22" sqref="O22"/>
    </sheetView>
  </sheetViews>
  <sheetFormatPr defaultColWidth="9.140625" defaultRowHeight="12.75"/>
  <cols>
    <col min="1" max="1" width="1" hidden="1" customWidth="1"/>
    <col min="2" max="2" width="59.42578125" customWidth="1"/>
    <col min="3" max="3" width="13.28515625" customWidth="1"/>
    <col min="4" max="4" width="1" customWidth="1"/>
    <col min="5" max="5" width="0.42578125" hidden="1" customWidth="1"/>
    <col min="6" max="6" width="14.7109375" hidden="1" customWidth="1"/>
    <col min="7" max="7" width="11.28515625" customWidth="1"/>
    <col min="8" max="8" width="13.7109375" customWidth="1"/>
    <col min="9" max="9" width="0" hidden="1" customWidth="1"/>
    <col min="10" max="10" width="16.42578125" customWidth="1"/>
    <col min="11" max="11" width="16.5703125" customWidth="1"/>
    <col min="12" max="12" width="17.85546875" customWidth="1"/>
    <col min="13" max="13" width="12.5703125" customWidth="1"/>
    <col min="14" max="244" width="9.140625" customWidth="1"/>
  </cols>
  <sheetData>
    <row r="1" spans="1:13" ht="27.6" customHeight="1">
      <c r="A1" s="1"/>
      <c r="B1" s="5"/>
      <c r="C1" s="4"/>
      <c r="D1" s="4"/>
      <c r="E1" s="4"/>
      <c r="F1" s="60"/>
      <c r="G1" s="60"/>
      <c r="H1" s="60"/>
      <c r="I1" s="1"/>
      <c r="J1" s="1"/>
      <c r="K1" s="1"/>
    </row>
    <row r="2" spans="1:13" ht="12.75" customHeight="1">
      <c r="A2" s="3"/>
      <c r="B2" s="3"/>
      <c r="C2" s="7"/>
      <c r="D2" s="2"/>
      <c r="E2" s="2"/>
      <c r="F2" s="2"/>
      <c r="G2" s="2"/>
      <c r="H2" s="1"/>
      <c r="I2" s="1"/>
      <c r="J2" s="1"/>
      <c r="K2" s="1"/>
    </row>
    <row r="3" spans="1:13" ht="6.75" customHeight="1"/>
    <row r="4" spans="1:13" ht="6" hidden="1" customHeight="1">
      <c r="B4" s="6"/>
    </row>
    <row r="6" spans="1:13" ht="12.75" customHeight="1">
      <c r="B6" s="6" t="s">
        <v>71</v>
      </c>
    </row>
    <row r="7" spans="1:13" ht="12.75" customHeight="1">
      <c r="B7" s="14" t="s">
        <v>79</v>
      </c>
    </row>
    <row r="8" spans="1:13" ht="72.75" customHeight="1">
      <c r="B8" s="63" t="s">
        <v>23</v>
      </c>
      <c r="C8" s="64"/>
      <c r="D8" s="64"/>
      <c r="E8" s="64"/>
      <c r="F8" s="65"/>
      <c r="G8" s="17" t="s">
        <v>22</v>
      </c>
      <c r="H8" s="17" t="s">
        <v>21</v>
      </c>
      <c r="I8" s="18" t="s">
        <v>51</v>
      </c>
      <c r="J8" s="18" t="s">
        <v>75</v>
      </c>
      <c r="K8" s="18" t="s">
        <v>76</v>
      </c>
      <c r="L8" s="18" t="s">
        <v>52</v>
      </c>
      <c r="M8" s="18" t="s">
        <v>24</v>
      </c>
    </row>
    <row r="9" spans="1:13" ht="15.75">
      <c r="B9" s="62" t="s">
        <v>25</v>
      </c>
      <c r="C9" s="62"/>
      <c r="D9" s="62"/>
      <c r="E9" s="62"/>
      <c r="F9" s="62"/>
      <c r="G9" s="27" t="s">
        <v>53</v>
      </c>
      <c r="H9" s="27" t="s">
        <v>54</v>
      </c>
      <c r="I9" s="28">
        <f>SUM(I10:I17)</f>
        <v>196889.8</v>
      </c>
      <c r="J9" s="10">
        <f>SUM(J10:J17)</f>
        <v>196889.8</v>
      </c>
      <c r="K9" s="28">
        <f>SUM(K10:K17)</f>
        <v>24404</v>
      </c>
      <c r="L9" s="29">
        <f>K9/I9</f>
        <v>0.12394750769212017</v>
      </c>
      <c r="M9" s="32">
        <v>0.185</v>
      </c>
    </row>
    <row r="10" spans="1:13" ht="15.75">
      <c r="B10" s="61" t="s">
        <v>26</v>
      </c>
      <c r="C10" s="61"/>
      <c r="D10" s="61"/>
      <c r="E10" s="61"/>
      <c r="F10" s="61"/>
      <c r="G10" s="11" t="s">
        <v>53</v>
      </c>
      <c r="H10" s="11" t="s">
        <v>55</v>
      </c>
      <c r="I10" s="12">
        <v>4355</v>
      </c>
      <c r="J10" s="12">
        <v>4355</v>
      </c>
      <c r="K10" s="12">
        <v>589.4</v>
      </c>
      <c r="L10" s="20">
        <f t="shared" ref="L10:L59" si="0">K10/I10</f>
        <v>0.13533869115958669</v>
      </c>
      <c r="M10" s="33">
        <v>4.0000000000000001E-3</v>
      </c>
    </row>
    <row r="11" spans="1:13" ht="15.75" customHeight="1">
      <c r="B11" s="43" t="s">
        <v>27</v>
      </c>
      <c r="C11" s="43"/>
      <c r="D11" s="43"/>
      <c r="E11" s="43"/>
      <c r="F11" s="43"/>
      <c r="G11" s="11" t="s">
        <v>53</v>
      </c>
      <c r="H11" s="11" t="s">
        <v>56</v>
      </c>
      <c r="I11" s="12">
        <v>0</v>
      </c>
      <c r="J11" s="12">
        <v>0</v>
      </c>
      <c r="K11" s="13">
        <v>0</v>
      </c>
      <c r="L11" s="20">
        <v>0</v>
      </c>
      <c r="M11" s="33">
        <v>0</v>
      </c>
    </row>
    <row r="12" spans="1:13" ht="15.75">
      <c r="B12" s="43" t="s">
        <v>28</v>
      </c>
      <c r="C12" s="43"/>
      <c r="D12" s="43"/>
      <c r="E12" s="43"/>
      <c r="F12" s="43"/>
      <c r="G12" s="11" t="s">
        <v>53</v>
      </c>
      <c r="H12" s="11" t="s">
        <v>57</v>
      </c>
      <c r="I12" s="12">
        <v>84468</v>
      </c>
      <c r="J12" s="12">
        <v>84468</v>
      </c>
      <c r="K12" s="13">
        <v>11992.5</v>
      </c>
      <c r="L12" s="20">
        <f t="shared" si="0"/>
        <v>0.14197684330160534</v>
      </c>
      <c r="M12" s="33">
        <v>9.0999999999999998E-2</v>
      </c>
    </row>
    <row r="13" spans="1:13" ht="15.75">
      <c r="B13" s="48" t="s">
        <v>16</v>
      </c>
      <c r="C13" s="49"/>
      <c r="D13" s="49"/>
      <c r="E13" s="49"/>
      <c r="F13" s="50"/>
      <c r="G13" s="11" t="s">
        <v>53</v>
      </c>
      <c r="H13" s="11" t="s">
        <v>58</v>
      </c>
      <c r="I13" s="12">
        <v>1.9</v>
      </c>
      <c r="J13" s="12">
        <v>1.9</v>
      </c>
      <c r="K13" s="12">
        <v>0</v>
      </c>
      <c r="L13" s="20">
        <f t="shared" si="0"/>
        <v>0</v>
      </c>
      <c r="M13" s="33">
        <v>0</v>
      </c>
    </row>
    <row r="14" spans="1:13" ht="15.75">
      <c r="B14" s="43" t="s">
        <v>29</v>
      </c>
      <c r="C14" s="43"/>
      <c r="D14" s="43"/>
      <c r="E14" s="43"/>
      <c r="F14" s="43"/>
      <c r="G14" s="11" t="s">
        <v>53</v>
      </c>
      <c r="H14" s="11" t="s">
        <v>59</v>
      </c>
      <c r="I14" s="12">
        <v>15071.9</v>
      </c>
      <c r="J14" s="12">
        <v>15071.9</v>
      </c>
      <c r="K14" s="12">
        <v>1968.3</v>
      </c>
      <c r="L14" s="20">
        <f>K14/I14</f>
        <v>0.13059401933399239</v>
      </c>
      <c r="M14" s="33">
        <v>1.4999999999999999E-2</v>
      </c>
    </row>
    <row r="15" spans="1:13" ht="15.75">
      <c r="B15" s="48" t="s">
        <v>60</v>
      </c>
      <c r="C15" s="58"/>
      <c r="D15" s="58"/>
      <c r="E15" s="58"/>
      <c r="F15" s="59"/>
      <c r="G15" s="11" t="s">
        <v>53</v>
      </c>
      <c r="H15" s="11" t="s">
        <v>61</v>
      </c>
      <c r="I15" s="12">
        <v>0</v>
      </c>
      <c r="J15" s="12">
        <v>0</v>
      </c>
      <c r="K15" s="12">
        <v>0</v>
      </c>
      <c r="L15" s="20">
        <v>0</v>
      </c>
      <c r="M15" s="33">
        <v>0</v>
      </c>
    </row>
    <row r="16" spans="1:13" ht="15.75">
      <c r="B16" s="43" t="s">
        <v>30</v>
      </c>
      <c r="C16" s="43"/>
      <c r="D16" s="43"/>
      <c r="E16" s="43"/>
      <c r="F16" s="43"/>
      <c r="G16" s="11" t="s">
        <v>53</v>
      </c>
      <c r="H16" s="11" t="s">
        <v>62</v>
      </c>
      <c r="I16" s="12">
        <v>300</v>
      </c>
      <c r="J16" s="12">
        <v>300</v>
      </c>
      <c r="K16" s="12">
        <v>0</v>
      </c>
      <c r="L16" s="20">
        <f>K16/I16</f>
        <v>0</v>
      </c>
      <c r="M16" s="33">
        <v>0</v>
      </c>
    </row>
    <row r="17" spans="2:13" ht="15.75">
      <c r="B17" s="48" t="s">
        <v>3</v>
      </c>
      <c r="C17" s="49"/>
      <c r="D17" s="49"/>
      <c r="E17" s="49"/>
      <c r="F17" s="50"/>
      <c r="G17" s="11" t="s">
        <v>53</v>
      </c>
      <c r="H17" s="11" t="s">
        <v>63</v>
      </c>
      <c r="I17" s="12">
        <v>92693</v>
      </c>
      <c r="J17" s="12">
        <v>92693</v>
      </c>
      <c r="K17" s="12">
        <v>9853.7999999999993</v>
      </c>
      <c r="L17" s="20">
        <f t="shared" si="0"/>
        <v>0.10630576203165287</v>
      </c>
      <c r="M17" s="33">
        <v>7.4999999999999997E-2</v>
      </c>
    </row>
    <row r="18" spans="2:13" ht="15.75">
      <c r="B18" s="55" t="s">
        <v>64</v>
      </c>
      <c r="C18" s="56"/>
      <c r="D18" s="56"/>
      <c r="E18" s="56"/>
      <c r="F18" s="57"/>
      <c r="G18" s="8" t="s">
        <v>55</v>
      </c>
      <c r="H18" s="8" t="s">
        <v>54</v>
      </c>
      <c r="I18" s="9">
        <f>(I19)</f>
        <v>943.2</v>
      </c>
      <c r="J18" s="9">
        <f>(J19)</f>
        <v>943.2</v>
      </c>
      <c r="K18" s="9">
        <f>(K19)</f>
        <v>211.2</v>
      </c>
      <c r="L18" s="19">
        <f>K18/I18</f>
        <v>0.22391857506361321</v>
      </c>
      <c r="M18" s="32">
        <v>2E-3</v>
      </c>
    </row>
    <row r="19" spans="2:13" ht="15.75">
      <c r="B19" s="48" t="s">
        <v>65</v>
      </c>
      <c r="C19" s="49"/>
      <c r="D19" s="49"/>
      <c r="E19" s="49"/>
      <c r="F19" s="50"/>
      <c r="G19" s="11" t="s">
        <v>55</v>
      </c>
      <c r="H19" s="11" t="s">
        <v>56</v>
      </c>
      <c r="I19" s="12">
        <v>943.2</v>
      </c>
      <c r="J19" s="12">
        <v>943.2</v>
      </c>
      <c r="K19" s="12">
        <v>211.2</v>
      </c>
      <c r="L19" s="20">
        <f>K19/I19</f>
        <v>0.22391857506361321</v>
      </c>
      <c r="M19" s="33">
        <v>2E-3</v>
      </c>
    </row>
    <row r="20" spans="2:13" ht="29.25" customHeight="1">
      <c r="B20" s="44" t="s">
        <v>31</v>
      </c>
      <c r="C20" s="44"/>
      <c r="D20" s="44"/>
      <c r="E20" s="44"/>
      <c r="F20" s="44"/>
      <c r="G20" s="8" t="s">
        <v>56</v>
      </c>
      <c r="H20" s="8" t="s">
        <v>54</v>
      </c>
      <c r="I20" s="9">
        <f>I21+I22+I23</f>
        <v>7798.5</v>
      </c>
      <c r="J20" s="9">
        <f>J21+J22+J23</f>
        <v>7798.5</v>
      </c>
      <c r="K20" s="10">
        <f>SUM(K21:K23)</f>
        <v>699.6</v>
      </c>
      <c r="L20" s="19">
        <f t="shared" si="0"/>
        <v>8.9709559530678981E-2</v>
      </c>
      <c r="M20" s="19">
        <v>5.0000000000000001E-3</v>
      </c>
    </row>
    <row r="21" spans="2:13" ht="37.5" customHeight="1">
      <c r="B21" s="43" t="s">
        <v>77</v>
      </c>
      <c r="C21" s="43"/>
      <c r="D21" s="43"/>
      <c r="E21" s="43"/>
      <c r="F21" s="43"/>
      <c r="G21" s="11" t="s">
        <v>56</v>
      </c>
      <c r="H21" s="11" t="s">
        <v>66</v>
      </c>
      <c r="I21" s="12">
        <v>0</v>
      </c>
      <c r="J21" s="12">
        <v>0</v>
      </c>
      <c r="K21" s="12">
        <v>0</v>
      </c>
      <c r="L21" s="19">
        <v>0</v>
      </c>
      <c r="M21" s="20">
        <v>0</v>
      </c>
    </row>
    <row r="22" spans="2:13" ht="35.25" customHeight="1">
      <c r="B22" s="52" t="s">
        <v>78</v>
      </c>
      <c r="C22" s="53"/>
      <c r="D22" s="53"/>
      <c r="E22" s="53"/>
      <c r="F22" s="54"/>
      <c r="G22" s="11" t="s">
        <v>56</v>
      </c>
      <c r="H22" s="11" t="s">
        <v>67</v>
      </c>
      <c r="I22" s="12">
        <v>7054.5</v>
      </c>
      <c r="J22" s="12">
        <v>7054.5</v>
      </c>
      <c r="K22" s="12">
        <v>549.6</v>
      </c>
      <c r="L22" s="20">
        <f t="shared" si="0"/>
        <v>7.7907718477567514E-2</v>
      </c>
      <c r="M22" s="20">
        <v>4.0000000000000001E-3</v>
      </c>
    </row>
    <row r="23" spans="2:13" ht="15.75" customHeight="1">
      <c r="B23" s="48" t="s">
        <v>15</v>
      </c>
      <c r="C23" s="49"/>
      <c r="D23" s="49"/>
      <c r="E23" s="49"/>
      <c r="F23" s="50"/>
      <c r="G23" s="11" t="s">
        <v>56</v>
      </c>
      <c r="H23" s="11" t="s">
        <v>68</v>
      </c>
      <c r="I23" s="12">
        <v>744</v>
      </c>
      <c r="J23" s="12">
        <v>744</v>
      </c>
      <c r="K23" s="12">
        <v>150</v>
      </c>
      <c r="L23" s="20">
        <f>K23/I23</f>
        <v>0.20161290322580644</v>
      </c>
      <c r="M23" s="33">
        <v>1E-3</v>
      </c>
    </row>
    <row r="24" spans="2:13" ht="15.75" customHeight="1">
      <c r="B24" s="44" t="s">
        <v>32</v>
      </c>
      <c r="C24" s="44"/>
      <c r="D24" s="44"/>
      <c r="E24" s="44"/>
      <c r="F24" s="44"/>
      <c r="G24" s="8" t="s">
        <v>57</v>
      </c>
      <c r="H24" s="8" t="s">
        <v>54</v>
      </c>
      <c r="I24" s="10">
        <f>SUM(I25,I26,I27,I28,I29)</f>
        <v>200259.3</v>
      </c>
      <c r="J24" s="10">
        <f>SUM(J25,J26,J27,J28,J29)</f>
        <v>200259.3</v>
      </c>
      <c r="K24" s="10">
        <f>SUM(K25,K26,K27,K28,K29)</f>
        <v>11369.9</v>
      </c>
      <c r="L24" s="19">
        <f t="shared" si="0"/>
        <v>5.6775890058539107E-2</v>
      </c>
      <c r="M24" s="32">
        <v>8.5999999999999993E-2</v>
      </c>
    </row>
    <row r="25" spans="2:13" ht="15.75" customHeight="1">
      <c r="B25" s="48" t="s">
        <v>33</v>
      </c>
      <c r="C25" s="49"/>
      <c r="D25" s="49"/>
      <c r="E25" s="49"/>
      <c r="F25" s="50"/>
      <c r="G25" s="11" t="s">
        <v>57</v>
      </c>
      <c r="H25" s="11" t="s">
        <v>53</v>
      </c>
      <c r="I25" s="12">
        <v>610.29999999999995</v>
      </c>
      <c r="J25" s="12">
        <v>610.29999999999995</v>
      </c>
      <c r="K25" s="12">
        <v>40</v>
      </c>
      <c r="L25" s="20">
        <f t="shared" si="0"/>
        <v>6.5541536949041454E-2</v>
      </c>
      <c r="M25" s="33">
        <v>0</v>
      </c>
    </row>
    <row r="26" spans="2:13" ht="15.75">
      <c r="B26" s="43" t="s">
        <v>34</v>
      </c>
      <c r="C26" s="43"/>
      <c r="D26" s="43"/>
      <c r="E26" s="43"/>
      <c r="F26" s="43"/>
      <c r="G26" s="11" t="s">
        <v>57</v>
      </c>
      <c r="H26" s="11" t="s">
        <v>58</v>
      </c>
      <c r="I26" s="12">
        <v>2957.2</v>
      </c>
      <c r="J26" s="12">
        <v>2957.2</v>
      </c>
      <c r="K26" s="13">
        <v>0</v>
      </c>
      <c r="L26" s="20">
        <f>K26/I26</f>
        <v>0</v>
      </c>
      <c r="M26" s="33">
        <v>0</v>
      </c>
    </row>
    <row r="27" spans="2:13" ht="15.75">
      <c r="B27" s="48" t="s">
        <v>14</v>
      </c>
      <c r="C27" s="49"/>
      <c r="D27" s="49"/>
      <c r="E27" s="49"/>
      <c r="F27" s="50"/>
      <c r="G27" s="11" t="s">
        <v>57</v>
      </c>
      <c r="H27" s="11" t="s">
        <v>69</v>
      </c>
      <c r="I27" s="12">
        <v>4756.8999999999996</v>
      </c>
      <c r="J27" s="12">
        <v>4756.8999999999996</v>
      </c>
      <c r="K27" s="13">
        <v>698.9</v>
      </c>
      <c r="L27" s="20">
        <f t="shared" si="0"/>
        <v>0.1469234165107528</v>
      </c>
      <c r="M27" s="33">
        <v>5.0000000000000001E-3</v>
      </c>
    </row>
    <row r="28" spans="2:13" ht="15.75">
      <c r="B28" s="43" t="s">
        <v>35</v>
      </c>
      <c r="C28" s="43"/>
      <c r="D28" s="43"/>
      <c r="E28" s="43"/>
      <c r="F28" s="43"/>
      <c r="G28" s="11" t="s">
        <v>57</v>
      </c>
      <c r="H28" s="11" t="s">
        <v>66</v>
      </c>
      <c r="I28" s="12">
        <v>186880.6</v>
      </c>
      <c r="J28" s="12">
        <v>186880.6</v>
      </c>
      <c r="K28" s="13">
        <v>10484.299999999999</v>
      </c>
      <c r="L28" s="20">
        <f t="shared" si="0"/>
        <v>5.61015964203882E-2</v>
      </c>
      <c r="M28" s="33">
        <v>7.9000000000000001E-2</v>
      </c>
    </row>
    <row r="29" spans="2:13" ht="15.75">
      <c r="B29" s="43" t="s">
        <v>2</v>
      </c>
      <c r="C29" s="43"/>
      <c r="D29" s="43"/>
      <c r="E29" s="43"/>
      <c r="F29" s="43"/>
      <c r="G29" s="11" t="s">
        <v>57</v>
      </c>
      <c r="H29" s="11" t="s">
        <v>70</v>
      </c>
      <c r="I29" s="13">
        <v>5054.3</v>
      </c>
      <c r="J29" s="13">
        <v>5054.3</v>
      </c>
      <c r="K29" s="12">
        <v>146.69999999999999</v>
      </c>
      <c r="L29" s="20">
        <f t="shared" si="0"/>
        <v>2.9024790772213756E-2</v>
      </c>
      <c r="M29" s="33">
        <v>1E-3</v>
      </c>
    </row>
    <row r="30" spans="2:13" ht="15.75">
      <c r="B30" s="44" t="s">
        <v>36</v>
      </c>
      <c r="C30" s="44"/>
      <c r="D30" s="44"/>
      <c r="E30" s="44"/>
      <c r="F30" s="44"/>
      <c r="G30" s="8" t="s">
        <v>58</v>
      </c>
      <c r="H30" s="8" t="s">
        <v>54</v>
      </c>
      <c r="I30" s="10">
        <f>SUM(I31:I34)</f>
        <v>374720.69999999995</v>
      </c>
      <c r="J30" s="10">
        <f>SUM(J31:J34)</f>
        <v>374720.69999999995</v>
      </c>
      <c r="K30" s="10">
        <f>SUM(K31:K34)</f>
        <v>9626.9</v>
      </c>
      <c r="L30" s="19">
        <f t="shared" si="0"/>
        <v>2.5690867891739102E-2</v>
      </c>
      <c r="M30" s="32">
        <v>7.2999999999999995E-2</v>
      </c>
    </row>
    <row r="31" spans="2:13" ht="15.75">
      <c r="B31" s="43" t="s">
        <v>13</v>
      </c>
      <c r="C31" s="43"/>
      <c r="D31" s="43"/>
      <c r="E31" s="43"/>
      <c r="F31" s="43"/>
      <c r="G31" s="11" t="s">
        <v>58</v>
      </c>
      <c r="H31" s="11" t="s">
        <v>53</v>
      </c>
      <c r="I31" s="12">
        <v>18647.3</v>
      </c>
      <c r="J31" s="12">
        <v>18647.3</v>
      </c>
      <c r="K31" s="12">
        <v>84.2</v>
      </c>
      <c r="L31" s="20">
        <f t="shared" si="0"/>
        <v>4.5153990121894324E-3</v>
      </c>
      <c r="M31" s="33">
        <v>1E-3</v>
      </c>
    </row>
    <row r="32" spans="2:13" ht="15.75">
      <c r="B32" s="48" t="s">
        <v>1</v>
      </c>
      <c r="C32" s="49"/>
      <c r="D32" s="49"/>
      <c r="E32" s="49"/>
      <c r="F32" s="50"/>
      <c r="G32" s="11" t="s">
        <v>58</v>
      </c>
      <c r="H32" s="11" t="s">
        <v>55</v>
      </c>
      <c r="I32" s="12">
        <v>188073.8</v>
      </c>
      <c r="J32" s="12">
        <v>188073.8</v>
      </c>
      <c r="K32" s="13">
        <v>1208.3</v>
      </c>
      <c r="L32" s="20">
        <f t="shared" si="0"/>
        <v>6.4246056601185283E-3</v>
      </c>
      <c r="M32" s="33">
        <v>8.9999999999999993E-3</v>
      </c>
    </row>
    <row r="33" spans="2:13" ht="15.75">
      <c r="B33" s="48" t="s">
        <v>12</v>
      </c>
      <c r="C33" s="49"/>
      <c r="D33" s="49"/>
      <c r="E33" s="49"/>
      <c r="F33" s="50"/>
      <c r="G33" s="11" t="s">
        <v>58</v>
      </c>
      <c r="H33" s="11" t="s">
        <v>56</v>
      </c>
      <c r="I33" s="12">
        <v>167199.6</v>
      </c>
      <c r="J33" s="12">
        <v>167199.6</v>
      </c>
      <c r="K33" s="12">
        <v>8167.9</v>
      </c>
      <c r="L33" s="20">
        <f t="shared" si="0"/>
        <v>4.8851193423907709E-2</v>
      </c>
      <c r="M33" s="33">
        <v>6.2E-2</v>
      </c>
    </row>
    <row r="34" spans="2:13" ht="15.75" customHeight="1">
      <c r="B34" s="48" t="s">
        <v>37</v>
      </c>
      <c r="C34" s="49"/>
      <c r="D34" s="49"/>
      <c r="E34" s="49"/>
      <c r="F34" s="50"/>
      <c r="G34" s="11" t="s">
        <v>58</v>
      </c>
      <c r="H34" s="11" t="s">
        <v>58</v>
      </c>
      <c r="I34" s="12">
        <v>800</v>
      </c>
      <c r="J34" s="12">
        <v>800</v>
      </c>
      <c r="K34" s="12">
        <v>166.5</v>
      </c>
      <c r="L34" s="20">
        <f t="shared" si="0"/>
        <v>0.208125</v>
      </c>
      <c r="M34" s="33">
        <v>1E-3</v>
      </c>
    </row>
    <row r="35" spans="2:13" ht="15.75">
      <c r="B35" s="44" t="s">
        <v>38</v>
      </c>
      <c r="C35" s="44"/>
      <c r="D35" s="44"/>
      <c r="E35" s="44"/>
      <c r="F35" s="44"/>
      <c r="G35" s="8" t="s">
        <v>59</v>
      </c>
      <c r="H35" s="8" t="s">
        <v>54</v>
      </c>
      <c r="I35" s="10">
        <f>SUM(I36:I37)</f>
        <v>116555.8</v>
      </c>
      <c r="J35" s="10">
        <f>SUM(J36:J37)</f>
        <v>116555.8</v>
      </c>
      <c r="K35" s="10">
        <f>SUM(K36:K37)</f>
        <v>0</v>
      </c>
      <c r="L35" s="19">
        <f t="shared" si="0"/>
        <v>0</v>
      </c>
      <c r="M35" s="32">
        <v>0</v>
      </c>
    </row>
    <row r="36" spans="2:13" ht="15.75" customHeight="1">
      <c r="B36" s="48" t="s">
        <v>39</v>
      </c>
      <c r="C36" s="49"/>
      <c r="D36" s="49"/>
      <c r="E36" s="49"/>
      <c r="F36" s="50"/>
      <c r="G36" s="11" t="s">
        <v>59</v>
      </c>
      <c r="H36" s="11" t="s">
        <v>56</v>
      </c>
      <c r="I36" s="13">
        <v>104.5</v>
      </c>
      <c r="J36" s="13">
        <v>104.5</v>
      </c>
      <c r="K36" s="13">
        <v>0</v>
      </c>
      <c r="L36" s="20">
        <f t="shared" si="0"/>
        <v>0</v>
      </c>
      <c r="M36" s="33">
        <v>0</v>
      </c>
    </row>
    <row r="37" spans="2:13" ht="15.75">
      <c r="B37" s="43" t="s">
        <v>11</v>
      </c>
      <c r="C37" s="43"/>
      <c r="D37" s="43"/>
      <c r="E37" s="43"/>
      <c r="F37" s="43"/>
      <c r="G37" s="11" t="s">
        <v>59</v>
      </c>
      <c r="H37" s="11" t="s">
        <v>58</v>
      </c>
      <c r="I37" s="12">
        <v>116451.3</v>
      </c>
      <c r="J37" s="12">
        <v>116451.3</v>
      </c>
      <c r="K37" s="12">
        <v>0</v>
      </c>
      <c r="L37" s="20">
        <f t="shared" si="0"/>
        <v>0</v>
      </c>
      <c r="M37" s="33">
        <v>0</v>
      </c>
    </row>
    <row r="38" spans="2:13" ht="15.75" customHeight="1">
      <c r="B38" s="44" t="s">
        <v>40</v>
      </c>
      <c r="C38" s="44"/>
      <c r="D38" s="44"/>
      <c r="E38" s="44"/>
      <c r="F38" s="44"/>
      <c r="G38" s="8" t="s">
        <v>61</v>
      </c>
      <c r="H38" s="8" t="s">
        <v>54</v>
      </c>
      <c r="I38" s="9">
        <f>I39+I40+I42+I43+I41</f>
        <v>538853.6</v>
      </c>
      <c r="J38" s="9">
        <f>J39+J40+J42+J43+J41</f>
        <v>538853.6</v>
      </c>
      <c r="K38" s="21">
        <f>K39+K40+K42+K43+K41</f>
        <v>60287.399999999994</v>
      </c>
      <c r="L38" s="19">
        <f t="shared" si="0"/>
        <v>0.11188085223890125</v>
      </c>
      <c r="M38" s="32">
        <v>0.45600000000000002</v>
      </c>
    </row>
    <row r="39" spans="2:13" ht="15.75">
      <c r="B39" s="43" t="s">
        <v>20</v>
      </c>
      <c r="C39" s="43"/>
      <c r="D39" s="43"/>
      <c r="E39" s="43"/>
      <c r="F39" s="43"/>
      <c r="G39" s="11" t="s">
        <v>61</v>
      </c>
      <c r="H39" s="11" t="s">
        <v>53</v>
      </c>
      <c r="I39" s="12">
        <v>214222.4</v>
      </c>
      <c r="J39" s="12">
        <v>214222.4</v>
      </c>
      <c r="K39" s="12">
        <v>11926.5</v>
      </c>
      <c r="L39" s="20">
        <f t="shared" si="0"/>
        <v>5.5673449648589501E-2</v>
      </c>
      <c r="M39" s="33">
        <v>0.09</v>
      </c>
    </row>
    <row r="40" spans="2:13" ht="15.75">
      <c r="B40" s="43" t="s">
        <v>19</v>
      </c>
      <c r="C40" s="43"/>
      <c r="D40" s="43"/>
      <c r="E40" s="43"/>
      <c r="F40" s="43"/>
      <c r="G40" s="11" t="s">
        <v>61</v>
      </c>
      <c r="H40" s="11" t="s">
        <v>55</v>
      </c>
      <c r="I40" s="12">
        <v>229504</v>
      </c>
      <c r="J40" s="12">
        <v>229504</v>
      </c>
      <c r="K40" s="12">
        <v>36101.599999999999</v>
      </c>
      <c r="L40" s="20">
        <f t="shared" si="0"/>
        <v>0.1573027049637479</v>
      </c>
      <c r="M40" s="33">
        <v>0.27300000000000002</v>
      </c>
    </row>
    <row r="41" spans="2:13" ht="15.75">
      <c r="B41" s="48" t="s">
        <v>18</v>
      </c>
      <c r="C41" s="49"/>
      <c r="D41" s="49"/>
      <c r="E41" s="49"/>
      <c r="F41" s="50"/>
      <c r="G41" s="11" t="s">
        <v>61</v>
      </c>
      <c r="H41" s="11" t="s">
        <v>56</v>
      </c>
      <c r="I41" s="12">
        <v>54040.4</v>
      </c>
      <c r="J41" s="12">
        <v>54040.4</v>
      </c>
      <c r="K41" s="12">
        <v>4659.5</v>
      </c>
      <c r="L41" s="20">
        <f t="shared" si="0"/>
        <v>8.6222529811030263E-2</v>
      </c>
      <c r="M41" s="33">
        <v>3.5000000000000003E-2</v>
      </c>
    </row>
    <row r="42" spans="2:13" ht="15.75">
      <c r="B42" s="43" t="s">
        <v>41</v>
      </c>
      <c r="C42" s="43"/>
      <c r="D42" s="43"/>
      <c r="E42" s="43"/>
      <c r="F42" s="43"/>
      <c r="G42" s="11" t="s">
        <v>61</v>
      </c>
      <c r="H42" s="11" t="s">
        <v>61</v>
      </c>
      <c r="I42" s="12">
        <v>10172</v>
      </c>
      <c r="J42" s="12">
        <v>10172</v>
      </c>
      <c r="K42" s="12">
        <v>1428.7</v>
      </c>
      <c r="L42" s="20">
        <f t="shared" si="0"/>
        <v>0.14045418796696815</v>
      </c>
      <c r="M42" s="33">
        <v>1.0999999999999999E-2</v>
      </c>
    </row>
    <row r="43" spans="2:13" ht="15.75">
      <c r="B43" s="43" t="s">
        <v>17</v>
      </c>
      <c r="C43" s="43"/>
      <c r="D43" s="43"/>
      <c r="E43" s="43"/>
      <c r="F43" s="43"/>
      <c r="G43" s="11" t="s">
        <v>61</v>
      </c>
      <c r="H43" s="11" t="s">
        <v>66</v>
      </c>
      <c r="I43" s="12">
        <v>30914.799999999999</v>
      </c>
      <c r="J43" s="12">
        <v>30914.799999999999</v>
      </c>
      <c r="K43" s="12">
        <v>6171.1</v>
      </c>
      <c r="L43" s="20">
        <f t="shared" si="0"/>
        <v>0.19961636497729246</v>
      </c>
      <c r="M43" s="33">
        <v>4.7E-2</v>
      </c>
    </row>
    <row r="44" spans="2:13" ht="15.75">
      <c r="B44" s="44" t="s">
        <v>42</v>
      </c>
      <c r="C44" s="44"/>
      <c r="D44" s="44"/>
      <c r="E44" s="44"/>
      <c r="F44" s="44"/>
      <c r="G44" s="8" t="s">
        <v>69</v>
      </c>
      <c r="H44" s="8" t="s">
        <v>54</v>
      </c>
      <c r="I44" s="9">
        <f>I45+I46</f>
        <v>81287.600000000006</v>
      </c>
      <c r="J44" s="9">
        <f>J45+J46</f>
        <v>81287.600000000006</v>
      </c>
      <c r="K44" s="10">
        <f>K45+K46</f>
        <v>15246.4</v>
      </c>
      <c r="L44" s="19">
        <f t="shared" si="0"/>
        <v>0.18756120244662161</v>
      </c>
      <c r="M44" s="32">
        <v>0.115</v>
      </c>
    </row>
    <row r="45" spans="2:13" ht="15.75">
      <c r="B45" s="43" t="s">
        <v>10</v>
      </c>
      <c r="C45" s="43"/>
      <c r="D45" s="43"/>
      <c r="E45" s="43"/>
      <c r="F45" s="43"/>
      <c r="G45" s="11" t="s">
        <v>69</v>
      </c>
      <c r="H45" s="11" t="s">
        <v>53</v>
      </c>
      <c r="I45" s="12">
        <v>81287.600000000006</v>
      </c>
      <c r="J45" s="12">
        <v>81287.600000000006</v>
      </c>
      <c r="K45" s="12">
        <v>15246.4</v>
      </c>
      <c r="L45" s="20">
        <f t="shared" si="0"/>
        <v>0.18756120244662161</v>
      </c>
      <c r="M45" s="33">
        <v>0.115</v>
      </c>
    </row>
    <row r="46" spans="2:13" ht="15.75">
      <c r="B46" s="43" t="s">
        <v>43</v>
      </c>
      <c r="C46" s="43"/>
      <c r="D46" s="43"/>
      <c r="E46" s="43"/>
      <c r="F46" s="43"/>
      <c r="G46" s="11" t="s">
        <v>69</v>
      </c>
      <c r="H46" s="11" t="s">
        <v>57</v>
      </c>
      <c r="I46" s="12">
        <v>0</v>
      </c>
      <c r="J46" s="12">
        <v>0</v>
      </c>
      <c r="K46" s="12">
        <v>0</v>
      </c>
      <c r="L46" s="20">
        <v>0</v>
      </c>
      <c r="M46" s="33">
        <v>0</v>
      </c>
    </row>
    <row r="47" spans="2:13" ht="15.75">
      <c r="B47" s="44" t="s">
        <v>44</v>
      </c>
      <c r="C47" s="44"/>
      <c r="D47" s="44"/>
      <c r="E47" s="44"/>
      <c r="F47" s="44"/>
      <c r="G47" s="8" t="s">
        <v>66</v>
      </c>
      <c r="H47" s="8" t="s">
        <v>54</v>
      </c>
      <c r="I47" s="9">
        <f>SUM(I48:I49)</f>
        <v>776</v>
      </c>
      <c r="J47" s="9">
        <f>SUM(J48:J49)</f>
        <v>776</v>
      </c>
      <c r="K47" s="9">
        <f>SUM(K48:K49)</f>
        <v>103.8</v>
      </c>
      <c r="L47" s="19">
        <f t="shared" si="0"/>
        <v>0.13376288659793814</v>
      </c>
      <c r="M47" s="32">
        <v>1E-3</v>
      </c>
    </row>
    <row r="48" spans="2:13" ht="15.75">
      <c r="B48" s="48" t="s">
        <v>9</v>
      </c>
      <c r="C48" s="46"/>
      <c r="D48" s="46"/>
      <c r="E48" s="46"/>
      <c r="F48" s="47"/>
      <c r="G48" s="11" t="s">
        <v>66</v>
      </c>
      <c r="H48" s="11" t="s">
        <v>61</v>
      </c>
      <c r="I48" s="12">
        <v>372</v>
      </c>
      <c r="J48" s="12">
        <v>372</v>
      </c>
      <c r="K48" s="13">
        <v>0</v>
      </c>
      <c r="L48" s="20">
        <f t="shared" si="0"/>
        <v>0</v>
      </c>
      <c r="M48" s="33">
        <v>0</v>
      </c>
    </row>
    <row r="49" spans="2:13" ht="15.75">
      <c r="B49" s="43" t="s">
        <v>8</v>
      </c>
      <c r="C49" s="43"/>
      <c r="D49" s="43"/>
      <c r="E49" s="43"/>
      <c r="F49" s="43"/>
      <c r="G49" s="11" t="s">
        <v>66</v>
      </c>
      <c r="H49" s="11" t="s">
        <v>66</v>
      </c>
      <c r="I49" s="12">
        <v>404</v>
      </c>
      <c r="J49" s="12">
        <v>404</v>
      </c>
      <c r="K49" s="12">
        <v>103.8</v>
      </c>
      <c r="L49" s="20">
        <f t="shared" si="0"/>
        <v>0.25693069306930694</v>
      </c>
      <c r="M49" s="33">
        <v>1E-3</v>
      </c>
    </row>
    <row r="50" spans="2:13" ht="15.75">
      <c r="B50" s="51" t="s">
        <v>45</v>
      </c>
      <c r="C50" s="51"/>
      <c r="D50" s="51"/>
      <c r="E50" s="51"/>
      <c r="F50" s="51"/>
      <c r="G50" s="8" t="s">
        <v>67</v>
      </c>
      <c r="H50" s="8" t="s">
        <v>54</v>
      </c>
      <c r="I50" s="9">
        <f>I51+I52+I53</f>
        <v>130709.90000000001</v>
      </c>
      <c r="J50" s="9">
        <f>J51+J52+J53</f>
        <v>130709.90000000001</v>
      </c>
      <c r="K50" s="10">
        <f>K51+K52+K53</f>
        <v>6391.5</v>
      </c>
      <c r="L50" s="19">
        <f t="shared" si="0"/>
        <v>4.8898361945040117E-2</v>
      </c>
      <c r="M50" s="32">
        <v>4.8000000000000001E-2</v>
      </c>
    </row>
    <row r="51" spans="2:13" ht="15.75">
      <c r="B51" s="43" t="s">
        <v>7</v>
      </c>
      <c r="C51" s="43"/>
      <c r="D51" s="43"/>
      <c r="E51" s="43"/>
      <c r="F51" s="43"/>
      <c r="G51" s="11" t="s">
        <v>67</v>
      </c>
      <c r="H51" s="11" t="s">
        <v>53</v>
      </c>
      <c r="I51" s="12">
        <v>5762.3</v>
      </c>
      <c r="J51" s="12">
        <v>5762.3</v>
      </c>
      <c r="K51" s="12">
        <v>1423.5</v>
      </c>
      <c r="L51" s="20">
        <f t="shared" si="0"/>
        <v>0.24703677351057737</v>
      </c>
      <c r="M51" s="33">
        <v>1.0999999999999999E-2</v>
      </c>
    </row>
    <row r="52" spans="2:13" ht="15.75">
      <c r="B52" s="43" t="s">
        <v>0</v>
      </c>
      <c r="C52" s="43"/>
      <c r="D52" s="43"/>
      <c r="E52" s="43"/>
      <c r="F52" s="43"/>
      <c r="G52" s="11" t="s">
        <v>67</v>
      </c>
      <c r="H52" s="11" t="s">
        <v>56</v>
      </c>
      <c r="I52" s="12">
        <v>122049.5</v>
      </c>
      <c r="J52" s="12">
        <v>122049.5</v>
      </c>
      <c r="K52" s="12">
        <v>4490.6000000000004</v>
      </c>
      <c r="L52" s="20">
        <f t="shared" si="0"/>
        <v>3.6793268305072943E-2</v>
      </c>
      <c r="M52" s="33">
        <v>3.4000000000000002E-2</v>
      </c>
    </row>
    <row r="53" spans="2:13" ht="15.75">
      <c r="B53" s="43" t="s">
        <v>6</v>
      </c>
      <c r="C53" s="43"/>
      <c r="D53" s="43"/>
      <c r="E53" s="43"/>
      <c r="F53" s="43"/>
      <c r="G53" s="11" t="s">
        <v>67</v>
      </c>
      <c r="H53" s="11" t="s">
        <v>59</v>
      </c>
      <c r="I53" s="12">
        <v>2898.1</v>
      </c>
      <c r="J53" s="12">
        <v>2898.1</v>
      </c>
      <c r="K53" s="12">
        <v>477.4</v>
      </c>
      <c r="L53" s="20">
        <f t="shared" si="0"/>
        <v>0.16472861529967911</v>
      </c>
      <c r="M53" s="33">
        <v>4.0000000000000001E-3</v>
      </c>
    </row>
    <row r="54" spans="2:13" ht="15.75">
      <c r="B54" s="44" t="s">
        <v>46</v>
      </c>
      <c r="C54" s="44"/>
      <c r="D54" s="44"/>
      <c r="E54" s="44"/>
      <c r="F54" s="44"/>
      <c r="G54" s="8" t="s">
        <v>62</v>
      </c>
      <c r="H54" s="8" t="s">
        <v>54</v>
      </c>
      <c r="I54" s="10">
        <f>I56+I55</f>
        <v>57700.9</v>
      </c>
      <c r="J54" s="10">
        <f>J56+J55</f>
        <v>57700.9</v>
      </c>
      <c r="K54" s="10">
        <f>K56+K55</f>
        <v>3511</v>
      </c>
      <c r="L54" s="19">
        <f t="shared" si="0"/>
        <v>6.0848270997506101E-2</v>
      </c>
      <c r="M54" s="32">
        <v>2.7E-2</v>
      </c>
    </row>
    <row r="55" spans="2:13" ht="15.75">
      <c r="B55" s="48" t="s">
        <v>47</v>
      </c>
      <c r="C55" s="49"/>
      <c r="D55" s="49"/>
      <c r="E55" s="49"/>
      <c r="F55" s="50"/>
      <c r="G55" s="11" t="s">
        <v>62</v>
      </c>
      <c r="H55" s="11" t="s">
        <v>53</v>
      </c>
      <c r="I55" s="12">
        <v>23824.5</v>
      </c>
      <c r="J55" s="12">
        <v>23824.5</v>
      </c>
      <c r="K55" s="12">
        <v>3329.4</v>
      </c>
      <c r="L55" s="19">
        <f t="shared" si="0"/>
        <v>0.13974689920040295</v>
      </c>
      <c r="M55" s="32">
        <v>2.5000000000000001E-2</v>
      </c>
    </row>
    <row r="56" spans="2:13" ht="15.75">
      <c r="B56" s="43" t="s">
        <v>5</v>
      </c>
      <c r="C56" s="43"/>
      <c r="D56" s="43"/>
      <c r="E56" s="43"/>
      <c r="F56" s="43"/>
      <c r="G56" s="11" t="s">
        <v>62</v>
      </c>
      <c r="H56" s="11" t="s">
        <v>55</v>
      </c>
      <c r="I56" s="12">
        <v>33876.400000000001</v>
      </c>
      <c r="J56" s="12">
        <v>33876.400000000001</v>
      </c>
      <c r="K56" s="12">
        <v>181.6</v>
      </c>
      <c r="L56" s="20">
        <f t="shared" si="0"/>
        <v>5.3606640611162928E-3</v>
      </c>
      <c r="M56" s="33">
        <v>1E-3</v>
      </c>
    </row>
    <row r="57" spans="2:13" ht="15.75">
      <c r="B57" s="44" t="s">
        <v>48</v>
      </c>
      <c r="C57" s="44"/>
      <c r="D57" s="44"/>
      <c r="E57" s="44"/>
      <c r="F57" s="44"/>
      <c r="G57" s="8" t="s">
        <v>70</v>
      </c>
      <c r="H57" s="8" t="s">
        <v>54</v>
      </c>
      <c r="I57" s="9">
        <f>I58</f>
        <v>1100</v>
      </c>
      <c r="J57" s="9">
        <f>J58</f>
        <v>1100</v>
      </c>
      <c r="K57" s="9">
        <f>K58</f>
        <v>275</v>
      </c>
      <c r="L57" s="19">
        <f t="shared" si="0"/>
        <v>0.25</v>
      </c>
      <c r="M57" s="32">
        <v>2E-3</v>
      </c>
    </row>
    <row r="58" spans="2:13" ht="15.75">
      <c r="B58" s="43" t="s">
        <v>4</v>
      </c>
      <c r="C58" s="43"/>
      <c r="D58" s="43"/>
      <c r="E58" s="43"/>
      <c r="F58" s="43"/>
      <c r="G58" s="11" t="s">
        <v>70</v>
      </c>
      <c r="H58" s="11" t="s">
        <v>55</v>
      </c>
      <c r="I58" s="12">
        <v>1100</v>
      </c>
      <c r="J58" s="12">
        <v>1100</v>
      </c>
      <c r="K58" s="12">
        <v>275</v>
      </c>
      <c r="L58" s="20">
        <f t="shared" si="0"/>
        <v>0.25</v>
      </c>
      <c r="M58" s="33">
        <v>2E-3</v>
      </c>
    </row>
    <row r="59" spans="2:13" ht="15.75">
      <c r="B59" s="44" t="s">
        <v>49</v>
      </c>
      <c r="C59" s="44"/>
      <c r="D59" s="44"/>
      <c r="E59" s="44"/>
      <c r="F59" s="44"/>
      <c r="G59" s="8" t="s">
        <v>54</v>
      </c>
      <c r="H59" s="8" t="s">
        <v>54</v>
      </c>
      <c r="I59" s="9">
        <f>I9+I20+I24+I30+I35+I38+I44+I47+I50+I54+I57+I18</f>
        <v>1707595.2999999998</v>
      </c>
      <c r="J59" s="9">
        <f>J9+J20+J24+J30+J35+J38+J44+J47+J50+J54+J57+J18</f>
        <v>1707595.2999999998</v>
      </c>
      <c r="K59" s="9">
        <f>K9+K20+K24+K30+K35+K38+K44+K47+K50+K54+K57+K18</f>
        <v>132126.70000000001</v>
      </c>
      <c r="L59" s="19">
        <f t="shared" si="0"/>
        <v>7.7375886429296228E-2</v>
      </c>
      <c r="M59" s="32">
        <v>1</v>
      </c>
    </row>
    <row r="60" spans="2:13" ht="15.75">
      <c r="B60" s="45" t="s">
        <v>50</v>
      </c>
      <c r="C60" s="46"/>
      <c r="D60" s="46"/>
      <c r="E60" s="46"/>
      <c r="F60" s="47"/>
      <c r="G60" s="11"/>
      <c r="H60" s="11"/>
      <c r="I60" s="13">
        <f>[1]доходы!C75-[1]расходы!I59</f>
        <v>728.6</v>
      </c>
      <c r="J60" s="13">
        <v>-201822.6</v>
      </c>
      <c r="K60" s="13">
        <v>39444</v>
      </c>
      <c r="L60" s="16"/>
      <c r="M60" s="15"/>
    </row>
    <row r="61" spans="2:13" ht="15.75" customHeight="1">
      <c r="B61" s="34" t="s">
        <v>72</v>
      </c>
      <c r="C61" s="35"/>
      <c r="D61" s="35"/>
      <c r="E61" s="35"/>
      <c r="F61" s="36"/>
      <c r="G61" s="22"/>
      <c r="H61" s="22"/>
      <c r="I61" s="13">
        <v>201822.6</v>
      </c>
      <c r="J61" s="13">
        <v>201822.6</v>
      </c>
      <c r="K61" s="13">
        <v>-39444</v>
      </c>
      <c r="L61" s="23"/>
      <c r="M61" s="30"/>
    </row>
    <row r="62" spans="2:13" ht="15.75" customHeight="1">
      <c r="B62" s="37" t="s">
        <v>73</v>
      </c>
      <c r="C62" s="38"/>
      <c r="D62" s="38"/>
      <c r="E62" s="38"/>
      <c r="F62" s="39"/>
      <c r="G62" s="24"/>
      <c r="H62" s="22"/>
      <c r="I62" s="13">
        <v>201822.6</v>
      </c>
      <c r="J62" s="13">
        <v>201822.6</v>
      </c>
      <c r="K62" s="13">
        <v>-39444</v>
      </c>
      <c r="L62" s="23"/>
      <c r="M62" s="30"/>
    </row>
    <row r="63" spans="2:13" ht="27.75" customHeight="1">
      <c r="B63" s="40" t="s">
        <v>74</v>
      </c>
      <c r="C63" s="41"/>
      <c r="D63" s="41"/>
      <c r="E63" s="41"/>
      <c r="F63" s="42"/>
      <c r="G63" s="24"/>
      <c r="H63" s="25"/>
      <c r="I63" s="13">
        <v>201822.6</v>
      </c>
      <c r="J63" s="13">
        <v>201822.6</v>
      </c>
      <c r="K63" s="13">
        <v>-39444</v>
      </c>
      <c r="L63" s="26"/>
      <c r="M63" s="31"/>
    </row>
  </sheetData>
  <mergeCells count="57">
    <mergeCell ref="F1:H1"/>
    <mergeCell ref="B10:F10"/>
    <mergeCell ref="B9:F9"/>
    <mergeCell ref="B8:F8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61:F61"/>
    <mergeCell ref="B62:F62"/>
    <mergeCell ref="B63:F63"/>
    <mergeCell ref="B56:F56"/>
    <mergeCell ref="B57:F57"/>
    <mergeCell ref="B58:F58"/>
    <mergeCell ref="B59:F59"/>
    <mergeCell ref="B60:F60"/>
  </mergeCells>
  <pageMargins left="0.98425196850393704" right="0.39370078740157483" top="0.78740157480314965" bottom="0.59055118110236227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Исп-е бюджета на тек.год</vt:lpstr>
      <vt:lpstr>'Исп-е бюджета на тек.год'!Область_печати</vt:lpstr>
    </vt:vector>
  </TitlesOfParts>
  <Company>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Кознова Анна Александровна</dc:creator>
  <cp:lastModifiedBy>Fino5_5</cp:lastModifiedBy>
  <cp:lastPrinted>2021-10-26T12:21:19Z</cp:lastPrinted>
  <dcterms:created xsi:type="dcterms:W3CDTF">2021-10-19T05:38:00Z</dcterms:created>
  <dcterms:modified xsi:type="dcterms:W3CDTF">2025-04-15T10:39:39Z</dcterms:modified>
</cp:coreProperties>
</file>